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INFORMACION NATALY\TASACIONES GNRAL\TASACION 2025-2026\"/>
    </mc:Choice>
  </mc:AlternateContent>
  <xr:revisionPtr revIDLastSave="0" documentId="13_ncr:1_{D95ADA3C-C9AC-448F-9FF9-8201AE5B0FEB}" xr6:coauthVersionLast="45" xr6:coauthVersionMax="45" xr10:uidLastSave="{00000000-0000-0000-0000-000000000000}"/>
  <workbookProtection workbookAlgorithmName="SHA-512" workbookHashValue="vLYYH8idaoeJvot6Pm0nNDaSoA9HuHyMKg4ZRSLUJV1UW4ZA4ve6JKjCmpSm6TfTchWW7GYFzz6iglHBGqDwgw==" workbookSaltValue="4hs++mvi5ai6apklc1smIg==" workbookSpinCount="100000" lockStructure="1"/>
  <bookViews>
    <workbookView xWindow="-120" yWindow="-120" windowWidth="29040" windowHeight="15840" xr2:uid="{00000000-000D-0000-FFFF-FFFF00000000}"/>
  </bookViews>
  <sheets>
    <sheet name="FORMATO" sheetId="5" r:id="rId1"/>
    <sheet name="COSTA" sheetId="9" r:id="rId2"/>
    <sheet name="SIERRA" sheetId="10" r:id="rId3"/>
    <sheet name="SELVA" sheetId="11" state="hidden" r:id="rId4"/>
    <sheet name="Depreciación" sheetId="8" state="hidden" r:id="rId5"/>
    <sheet name="V.U Ot. Const" sheetId="7" r:id="rId6"/>
  </sheets>
  <definedNames>
    <definedName name="_xlnm._FilterDatabase" localSheetId="0" hidden="1">FORMATO!$V$10</definedName>
    <definedName name="AIJA">FORMATO!$EI$2:$EI$6</definedName>
    <definedName name="ANTONIO_RAYMONDI">FORMATO!$EJ$2:$EJ$7</definedName>
    <definedName name="_xlnm.Print_Area" localSheetId="0">FORMATO!$B$1:$T$68</definedName>
    <definedName name="ASUNCION">FORMATO!$EK$2:$EK$3</definedName>
    <definedName name="BOLOGNESI">FORMATO!$EL$2:$EL$16</definedName>
    <definedName name="CARHUAZ">FORMATO!$EM$2:$EM$12</definedName>
    <definedName name="CARLOS_FERMIN_FITZCARRALD">FORMATO!$EN$2:$EN$4</definedName>
    <definedName name="CASMA">FORMATO!$EO$2:$EO$5</definedName>
    <definedName name="CORONGO">FORMATO!$EP$2:$EP$8</definedName>
    <definedName name="datos">FORMATO!$DY$2:$EE$284</definedName>
    <definedName name="HUARAZ">FORMATO!$EQ$2:$EQ$13</definedName>
    <definedName name="HUARI">FORMATO!$ER$2:$ER$17</definedName>
    <definedName name="HUARMEY">FORMATO!$ES$2:$ES$6</definedName>
    <definedName name="HUAYLAS">FORMATO!$ET$2:$ET$11</definedName>
    <definedName name="LISTA">FORMATO!$DM$2:$DM$3</definedName>
    <definedName name="MARISCAL_LUZURIAGA">FORMATO!$EU$2:$EU$9</definedName>
    <definedName name="OCROS">FORMATO!$EV$2:$EV$11</definedName>
    <definedName name="PALLASCA">FORMATO!$EW$2:$EW$12</definedName>
    <definedName name="POMABAMBA">FORMATO!$EX$2:$EX$5</definedName>
    <definedName name="PROVINCIA">FORMATO!$EG$2:$EG$21</definedName>
    <definedName name="RECUAY">FORMATO!$EY$2:$EY$11</definedName>
    <definedName name="SANTA">FORMATO!$EZ$2:$EZ$10</definedName>
    <definedName name="SIHUAS">FORMATO!$FA$2:$FA$11</definedName>
    <definedName name="_xlnm.Print_Titles" localSheetId="1">COSTA!$5:$7</definedName>
    <definedName name="_xlnm.Print_Titles" localSheetId="4">Depreciación!$1:$3</definedName>
    <definedName name="_xlnm.Print_Titles" localSheetId="3">SELVA!$5:$7</definedName>
    <definedName name="_xlnm.Print_Titles" localSheetId="2">SIERRA!$5:$7</definedName>
    <definedName name="_xlnm.Print_Titles" localSheetId="5">'V.U Ot. Const'!$1:$1</definedName>
    <definedName name="YUNGAY">FORMATO!$FB$2:$FB$9</definedName>
  </definedNames>
  <calcPr calcId="191029"/>
</workbook>
</file>

<file path=xl/calcChain.xml><?xml version="1.0" encoding="utf-8"?>
<calcChain xmlns="http://schemas.openxmlformats.org/spreadsheetml/2006/main">
  <c r="P48" i="5" l="1"/>
  <c r="E39" i="5"/>
  <c r="E40" i="5"/>
  <c r="C44" i="5"/>
  <c r="DK2" i="5" l="1"/>
  <c r="DK3" i="5"/>
  <c r="DK4" i="5"/>
  <c r="DK5" i="5"/>
  <c r="DK6" i="5"/>
  <c r="DK7" i="5"/>
  <c r="DK8" i="5"/>
  <c r="DK9" i="5"/>
  <c r="DK10" i="5"/>
  <c r="DK11" i="5"/>
  <c r="DK12" i="5"/>
  <c r="DK13" i="5"/>
  <c r="DK14" i="5"/>
  <c r="DK15" i="5"/>
  <c r="DK16" i="5"/>
  <c r="DK17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K35" i="5" l="1"/>
  <c r="K34" i="5"/>
  <c r="K33" i="5"/>
  <c r="H35" i="5"/>
  <c r="H34" i="5"/>
  <c r="H33" i="5"/>
  <c r="F35" i="5"/>
  <c r="F34" i="5"/>
  <c r="F33" i="5"/>
  <c r="DH125" i="5"/>
  <c r="DH124" i="5"/>
  <c r="DH123" i="5"/>
  <c r="DH122" i="5"/>
  <c r="DH121" i="5"/>
  <c r="DH120" i="5"/>
  <c r="DH119" i="5"/>
  <c r="DH118" i="5"/>
  <c r="DH117" i="5"/>
  <c r="DH116" i="5"/>
  <c r="DF125" i="5"/>
  <c r="DF124" i="5"/>
  <c r="DF123" i="5"/>
  <c r="DF122" i="5"/>
  <c r="DF121" i="5"/>
  <c r="DF120" i="5"/>
  <c r="DF119" i="5"/>
  <c r="DF118" i="5"/>
  <c r="DF117" i="5"/>
  <c r="DF116" i="5"/>
  <c r="DH115" i="5"/>
  <c r="DH114" i="5"/>
  <c r="DH113" i="5"/>
  <c r="DH112" i="5"/>
  <c r="DH111" i="5"/>
  <c r="DH110" i="5"/>
  <c r="DH109" i="5"/>
  <c r="DH108" i="5"/>
  <c r="DH107" i="5"/>
  <c r="DF115" i="5"/>
  <c r="DF114" i="5"/>
  <c r="DF113" i="5"/>
  <c r="DF112" i="5"/>
  <c r="DF111" i="5"/>
  <c r="DF110" i="5"/>
  <c r="DF109" i="5"/>
  <c r="DF108" i="5"/>
  <c r="DF107" i="5"/>
  <c r="DH106" i="5"/>
  <c r="DF106" i="5"/>
  <c r="DH105" i="5"/>
  <c r="DH104" i="5"/>
  <c r="DH103" i="5"/>
  <c r="DH102" i="5"/>
  <c r="DH101" i="5"/>
  <c r="DH100" i="5"/>
  <c r="DH99" i="5"/>
  <c r="DH98" i="5"/>
  <c r="DH97" i="5"/>
  <c r="DH96" i="5"/>
  <c r="DF105" i="5"/>
  <c r="DF104" i="5"/>
  <c r="DF103" i="5"/>
  <c r="DF102" i="5"/>
  <c r="DF101" i="5"/>
  <c r="DF100" i="5"/>
  <c r="DF99" i="5"/>
  <c r="DF98" i="5"/>
  <c r="DF97" i="5"/>
  <c r="DF96" i="5"/>
  <c r="DH95" i="5"/>
  <c r="DH94" i="5"/>
  <c r="DH93" i="5"/>
  <c r="DH92" i="5"/>
  <c r="DH91" i="5"/>
  <c r="DH90" i="5"/>
  <c r="DH89" i="5"/>
  <c r="DH88" i="5"/>
  <c r="DH87" i="5"/>
  <c r="DH86" i="5"/>
  <c r="DF95" i="5"/>
  <c r="DF94" i="5"/>
  <c r="DF93" i="5"/>
  <c r="DF92" i="5"/>
  <c r="DF91" i="5"/>
  <c r="DF90" i="5"/>
  <c r="DF89" i="5"/>
  <c r="DF88" i="5"/>
  <c r="DF87" i="5"/>
  <c r="DF86" i="5"/>
  <c r="DH85" i="5"/>
  <c r="DH84" i="5"/>
  <c r="DH83" i="5"/>
  <c r="DH82" i="5"/>
  <c r="DH81" i="5"/>
  <c r="DH80" i="5"/>
  <c r="DH79" i="5"/>
  <c r="DH78" i="5"/>
  <c r="DH77" i="5"/>
  <c r="DH76" i="5"/>
  <c r="DH75" i="5"/>
  <c r="DH74" i="5"/>
  <c r="DH73" i="5"/>
  <c r="DH72" i="5"/>
  <c r="DH71" i="5"/>
  <c r="DH70" i="5"/>
  <c r="DH69" i="5"/>
  <c r="DH68" i="5"/>
  <c r="DH67" i="5"/>
  <c r="DH66" i="5"/>
  <c r="DH65" i="5"/>
  <c r="DH64" i="5"/>
  <c r="DH63" i="5"/>
  <c r="DH62" i="5"/>
  <c r="DH61" i="5"/>
  <c r="DH60" i="5"/>
  <c r="DH59" i="5"/>
  <c r="DH58" i="5"/>
  <c r="DH57" i="5"/>
  <c r="DH56" i="5"/>
  <c r="DF65" i="5"/>
  <c r="DF64" i="5"/>
  <c r="DF63" i="5"/>
  <c r="DF62" i="5"/>
  <c r="DF61" i="5"/>
  <c r="DF60" i="5"/>
  <c r="DF59" i="5"/>
  <c r="DF58" i="5"/>
  <c r="DF57" i="5"/>
  <c r="DF56" i="5"/>
  <c r="DF85" i="5"/>
  <c r="DF84" i="5"/>
  <c r="DF83" i="5"/>
  <c r="DF82" i="5"/>
  <c r="DF81" i="5"/>
  <c r="DF80" i="5"/>
  <c r="DF79" i="5"/>
  <c r="DF78" i="5"/>
  <c r="DF77" i="5"/>
  <c r="DF76" i="5"/>
  <c r="DF75" i="5"/>
  <c r="DF74" i="5"/>
  <c r="DF73" i="5"/>
  <c r="DF72" i="5"/>
  <c r="DF71" i="5"/>
  <c r="DF70" i="5"/>
  <c r="DF69" i="5"/>
  <c r="DF68" i="5"/>
  <c r="DF67" i="5"/>
  <c r="DF66" i="5"/>
  <c r="DH55" i="5"/>
  <c r="DH46" i="5"/>
  <c r="DH45" i="5"/>
  <c r="DH44" i="5"/>
  <c r="DH37" i="5"/>
  <c r="DH36" i="5"/>
  <c r="DF55" i="5"/>
  <c r="DF54" i="5"/>
  <c r="DF53" i="5"/>
  <c r="DF52" i="5"/>
  <c r="DF51" i="5"/>
  <c r="DF50" i="5"/>
  <c r="DF49" i="5"/>
  <c r="DF48" i="5"/>
  <c r="DF47" i="5"/>
  <c r="DF46" i="5"/>
  <c r="DF45" i="5"/>
  <c r="DF44" i="5"/>
  <c r="DF43" i="5"/>
  <c r="DF42" i="5"/>
  <c r="DF41" i="5"/>
  <c r="DF40" i="5"/>
  <c r="DF39" i="5"/>
  <c r="DF38" i="5"/>
  <c r="DF37" i="5"/>
  <c r="DF36" i="5"/>
  <c r="DF35" i="5"/>
  <c r="DF34" i="5"/>
  <c r="DF33" i="5"/>
  <c r="DF32" i="5"/>
  <c r="DF31" i="5"/>
  <c r="DF30" i="5"/>
  <c r="DF29" i="5"/>
  <c r="DH28" i="5"/>
  <c r="K30" i="5"/>
  <c r="K32" i="5"/>
  <c r="DF28" i="5"/>
  <c r="DF27" i="5"/>
  <c r="DF26" i="5"/>
  <c r="DF25" i="5"/>
  <c r="DF24" i="5"/>
  <c r="DF23" i="5"/>
  <c r="DF22" i="5"/>
  <c r="DF21" i="5"/>
  <c r="DF20" i="5"/>
  <c r="DH19" i="5"/>
  <c r="DH18" i="5"/>
  <c r="H30" i="5"/>
  <c r="DF19" i="5"/>
  <c r="DF18" i="5"/>
  <c r="DF17" i="5"/>
  <c r="DF16" i="5"/>
  <c r="DF15" i="5"/>
  <c r="DF14" i="5"/>
  <c r="DF13" i="5"/>
  <c r="DF12" i="5"/>
  <c r="DF11" i="5"/>
  <c r="DH10" i="5"/>
  <c r="DH9" i="5"/>
  <c r="F31" i="5"/>
  <c r="DF10" i="5"/>
  <c r="DF9" i="5"/>
  <c r="DF8" i="5"/>
  <c r="DF7" i="5"/>
  <c r="DF6" i="5"/>
  <c r="DF5" i="5"/>
  <c r="DF4" i="5"/>
  <c r="DF3" i="5"/>
  <c r="DF2" i="5"/>
  <c r="H32" i="5" l="1"/>
  <c r="F32" i="5"/>
  <c r="K31" i="5"/>
  <c r="H31" i="5"/>
  <c r="C43" i="5"/>
  <c r="C42" i="5"/>
  <c r="C41" i="5"/>
  <c r="C40" i="5"/>
  <c r="F30" i="5"/>
  <c r="C39" i="5" s="1"/>
  <c r="P49" i="5"/>
  <c r="C51" i="5"/>
  <c r="P50" i="5"/>
  <c r="P51" i="5"/>
  <c r="Q51" i="5" s="1"/>
  <c r="E41" i="5"/>
  <c r="E42" i="5"/>
  <c r="E43" i="5"/>
  <c r="E44" i="5"/>
  <c r="F44" i="5" s="1"/>
  <c r="DY2" i="5"/>
  <c r="G51" i="5"/>
  <c r="F51" i="5"/>
  <c r="S51" i="5"/>
  <c r="DY3" i="5"/>
  <c r="DY4" i="5"/>
  <c r="DY5" i="5"/>
  <c r="DY6" i="5"/>
  <c r="DY7" i="5"/>
  <c r="DY8" i="5"/>
  <c r="DY9" i="5"/>
  <c r="DY10" i="5"/>
  <c r="DY11" i="5"/>
  <c r="DY12" i="5"/>
  <c r="DY13" i="5"/>
  <c r="DY14" i="5"/>
  <c r="DY15" i="5"/>
  <c r="DY16" i="5"/>
  <c r="DY17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R21" i="5"/>
  <c r="I25" i="5"/>
  <c r="J54" i="5" s="1"/>
  <c r="S56" i="5"/>
  <c r="F49" i="5" l="1"/>
  <c r="G50" i="5"/>
  <c r="G48" i="5"/>
  <c r="F48" i="5"/>
  <c r="S48" i="5" s="1"/>
  <c r="Q48" i="5" s="1"/>
  <c r="C48" i="5"/>
  <c r="C49" i="5"/>
  <c r="G49" i="5"/>
  <c r="F50" i="5"/>
  <c r="C50" i="5"/>
  <c r="S44" i="5"/>
  <c r="F43" i="5"/>
  <c r="F42" i="5"/>
  <c r="G42" i="5" s="1"/>
  <c r="S50" i="5"/>
  <c r="Q50" i="5" s="1"/>
  <c r="S49" i="5"/>
  <c r="Q49" i="5" s="1"/>
  <c r="F41" i="5"/>
  <c r="L41" i="5" s="1"/>
  <c r="F40" i="5"/>
  <c r="G40" i="5" s="1"/>
  <c r="F39" i="5"/>
  <c r="L39" i="5" s="1"/>
  <c r="P44" i="5"/>
  <c r="G44" i="5"/>
  <c r="L44" i="5"/>
  <c r="G39" i="5" l="1"/>
  <c r="P39" i="5" s="1"/>
  <c r="S39" i="5" s="1"/>
  <c r="L43" i="5"/>
  <c r="G43" i="5"/>
  <c r="P43" i="5" s="1"/>
  <c r="S43" i="5" s="1"/>
  <c r="L42" i="5"/>
  <c r="P42" i="5"/>
  <c r="S42" i="5" s="1"/>
  <c r="J56" i="5"/>
  <c r="G41" i="5"/>
  <c r="P41" i="5" s="1"/>
  <c r="S41" i="5" s="1"/>
  <c r="P40" i="5"/>
  <c r="S40" i="5" s="1"/>
  <c r="L40" i="5"/>
  <c r="J58" i="5" l="1"/>
  <c r="J55" i="5"/>
  <c r="J5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T€O</author>
    <author>TARAZONAS</author>
  </authors>
  <commentList>
    <comment ref="O10" authorId="0" shapeId="0" xr:uid="{00000000-0006-0000-0000-000001000000}">
      <text>
        <r>
          <rPr>
            <sz val="8"/>
            <color indexed="81"/>
            <rFont val="Tahoma"/>
            <family val="2"/>
          </rPr>
          <t>Si el Terreno de la I.E NO se encuentra Saneado, registre los datos de ésta columna.</t>
        </r>
      </text>
    </comment>
    <comment ref="I12" authorId="1" shapeId="0" xr:uid="{00000000-0006-0000-0000-000002000000}">
      <text>
        <r>
          <rPr>
            <sz val="9"/>
            <color indexed="81"/>
            <rFont val="Tahoma"/>
            <family val="2"/>
          </rPr>
          <t>Indique si el Terreno de la I.E se encuentra inscrito en Registros Públicos.</t>
        </r>
      </text>
    </comment>
    <comment ref="I13" authorId="1" shapeId="0" xr:uid="{00000000-0006-0000-0000-000003000000}">
      <text>
        <r>
          <rPr>
            <sz val="9"/>
            <color indexed="81"/>
            <rFont val="Tahoma"/>
            <family val="2"/>
          </rPr>
          <t>Ingrese el Número de Registro emitido por Registros Públicos.</t>
        </r>
      </text>
    </comment>
    <comment ref="I14" authorId="1" shapeId="0" xr:uid="{00000000-0006-0000-0000-000004000000}">
      <text>
        <r>
          <rPr>
            <sz val="9"/>
            <color indexed="81"/>
            <rFont val="Tahoma"/>
            <family val="2"/>
          </rPr>
          <t>Indique si el Terreno de la I.E se encuentra inscrito en el Margesí de Bienes del Ministerio de Educación.</t>
        </r>
      </text>
    </comment>
    <comment ref="B28" authorId="1" shapeId="0" xr:uid="{00000000-0006-0000-0000-000005000000}">
      <text>
        <r>
          <rPr>
            <sz val="9"/>
            <color indexed="81"/>
            <rFont val="Tahoma"/>
            <family val="2"/>
          </rPr>
          <t>Año de Construcción de la Edificación.</t>
        </r>
      </text>
    </comment>
    <comment ref="C28" authorId="1" shapeId="0" xr:uid="{00000000-0006-0000-0000-000006000000}">
      <text>
        <r>
          <rPr>
            <sz val="9"/>
            <color indexed="81"/>
            <rFont val="Tahoma"/>
            <family val="2"/>
          </rPr>
          <t>Tipo de Material Predominante.</t>
        </r>
      </text>
    </comment>
    <comment ref="D28" authorId="1" shapeId="0" xr:uid="{00000000-0006-0000-0000-000007000000}">
      <text>
        <r>
          <rPr>
            <sz val="9"/>
            <color indexed="81"/>
            <rFont val="Tahoma"/>
            <family val="2"/>
          </rPr>
          <t>Estado de conservación de la Edificación.</t>
        </r>
      </text>
    </comment>
    <comment ref="E28" authorId="1" shapeId="0" xr:uid="{00000000-0006-0000-0000-000008000000}">
      <text>
        <r>
          <rPr>
            <sz val="9"/>
            <color indexed="81"/>
            <rFont val="Tahoma"/>
            <family val="2"/>
          </rPr>
          <t>Muros y Columnas.</t>
        </r>
      </text>
    </comment>
    <comment ref="J28" authorId="1" shapeId="0" xr:uid="{00000000-0006-0000-0000-000009000000}">
      <text>
        <r>
          <rPr>
            <sz val="9"/>
            <color indexed="81"/>
            <rFont val="Tahoma"/>
            <family val="2"/>
          </rPr>
          <t>Puertas y Ventanas.</t>
        </r>
      </text>
    </comment>
    <comment ref="E38" authorId="1" shapeId="0" xr:uid="{00000000-0006-0000-0000-00000C000000}">
      <text>
        <r>
          <rPr>
            <sz val="9"/>
            <color indexed="81"/>
            <rFont val="Tahoma"/>
            <family val="2"/>
          </rPr>
          <t>Porcentaje de depreciación.</t>
        </r>
      </text>
    </comment>
    <comment ref="F38" authorId="1" shapeId="0" xr:uid="{00000000-0006-0000-0000-00000D000000}">
      <text>
        <r>
          <rPr>
            <sz val="9"/>
            <color indexed="81"/>
            <rFont val="Tahoma"/>
            <family val="2"/>
          </rPr>
          <t>Valor de Depreciación.</t>
        </r>
      </text>
    </comment>
    <comment ref="J38" authorId="1" shapeId="0" xr:uid="{00000000-0006-0000-0000-00000E000000}">
      <text>
        <r>
          <rPr>
            <sz val="9"/>
            <color indexed="81"/>
            <rFont val="Tahoma"/>
            <family val="2"/>
          </rPr>
          <t>Área Total Construida en Metros Cuadrados.</t>
        </r>
      </text>
    </comment>
    <comment ref="F47" authorId="1" shapeId="0" xr:uid="{00000000-0006-0000-0000-00000F000000}">
      <text>
        <r>
          <rPr>
            <sz val="9"/>
            <color indexed="81"/>
            <rFont val="Tahoma"/>
            <family val="2"/>
          </rPr>
          <t>Costo Unitario.</t>
        </r>
      </text>
    </comment>
    <comment ref="G47" authorId="1" shapeId="0" xr:uid="{00000000-0006-0000-0000-000010000000}">
      <text>
        <r>
          <rPr>
            <sz val="9"/>
            <color indexed="81"/>
            <rFont val="Tahoma"/>
            <family val="2"/>
          </rPr>
          <t>Unidad de Medida.</t>
        </r>
      </text>
    </comment>
    <comment ref="J47" authorId="1" shapeId="0" xr:uid="{00000000-0006-0000-0000-000011000000}">
      <text>
        <r>
          <rPr>
            <sz val="9"/>
            <color indexed="81"/>
            <rFont val="Tahoma"/>
            <family val="2"/>
          </rPr>
          <t>Año de Construcción.</t>
        </r>
      </text>
    </comment>
    <comment ref="P47" authorId="1" shapeId="0" xr:uid="{00000000-0006-0000-0000-000012000000}">
      <text>
        <r>
          <rPr>
            <sz val="9"/>
            <color indexed="81"/>
            <rFont val="Tahoma"/>
            <family val="2"/>
          </rPr>
          <t>Porcentaje de Depreciación.</t>
        </r>
      </text>
    </comment>
    <comment ref="C67" authorId="1" shapeId="0" xr:uid="{00000000-0006-0000-0000-000013000000}">
      <text>
        <r>
          <rPr>
            <sz val="9"/>
            <color indexed="81"/>
            <rFont val="Tahoma"/>
            <family val="2"/>
          </rPr>
          <t>Nombres y Apellidos del Responsable de Infraestructura de la UGEL.</t>
        </r>
      </text>
    </comment>
    <comment ref="M67" authorId="1" shapeId="0" xr:uid="{00000000-0006-0000-0000-000014000000}">
      <text>
        <r>
          <rPr>
            <sz val="9"/>
            <color indexed="81"/>
            <rFont val="Tahoma"/>
            <family val="2"/>
          </rPr>
          <t>Nombres y Apellidos del Director de la I.E.</t>
        </r>
      </text>
    </comment>
  </commentList>
</comments>
</file>

<file path=xl/sharedStrings.xml><?xml version="1.0" encoding="utf-8"?>
<sst xmlns="http://schemas.openxmlformats.org/spreadsheetml/2006/main" count="4563" uniqueCount="822">
  <si>
    <t>AÑO</t>
  </si>
  <si>
    <t>NIVEL</t>
  </si>
  <si>
    <t>Tipo</t>
  </si>
  <si>
    <t>Descripcion</t>
  </si>
  <si>
    <t>Cat.</t>
  </si>
  <si>
    <t>Valor</t>
  </si>
  <si>
    <t>Zona</t>
  </si>
  <si>
    <t>Año</t>
  </si>
  <si>
    <t>Condicion</t>
  </si>
  <si>
    <t>Clasificación</t>
  </si>
  <si>
    <t>Material</t>
  </si>
  <si>
    <t>Estado</t>
  </si>
  <si>
    <t>Años</t>
  </si>
  <si>
    <t>ANTIGÜEDAD</t>
  </si>
  <si>
    <t>MATERIAL</t>
  </si>
  <si>
    <t>ESTADO</t>
  </si>
  <si>
    <t>VALOR</t>
  </si>
  <si>
    <t>Concatenado</t>
  </si>
  <si>
    <t>Item</t>
  </si>
  <si>
    <t>ZONA</t>
  </si>
  <si>
    <t>Descripción obra complementaria u otras instalaciones</t>
  </si>
  <si>
    <t>Descripción componente</t>
  </si>
  <si>
    <t>Unidad medida</t>
  </si>
  <si>
    <t>PROVINCIA</t>
  </si>
  <si>
    <t>AIJA</t>
  </si>
  <si>
    <t>ANTONIO RAYMONDI</t>
  </si>
  <si>
    <t>ASUNCION</t>
  </si>
  <si>
    <t>BOLOGNESI</t>
  </si>
  <si>
    <t>CARHUAZ</t>
  </si>
  <si>
    <t>CARLOS FERMIN FITZCARRALD</t>
  </si>
  <si>
    <t>CASMA</t>
  </si>
  <si>
    <t>CORONGO</t>
  </si>
  <si>
    <t>HUARAZ</t>
  </si>
  <si>
    <t>HUARI</t>
  </si>
  <si>
    <t>HUARMEY</t>
  </si>
  <si>
    <t>HUAYLAS</t>
  </si>
  <si>
    <t>MARISCAL LUZURIAGA</t>
  </si>
  <si>
    <t>OCROS</t>
  </si>
  <si>
    <t>PALLASCA</t>
  </si>
  <si>
    <t>POMABAMBA</t>
  </si>
  <si>
    <t>RECUAY</t>
  </si>
  <si>
    <t>SANTA</t>
  </si>
  <si>
    <t>SIHUAS</t>
  </si>
  <si>
    <t>YUNGAY</t>
  </si>
  <si>
    <t>EBR-INICIAL</t>
  </si>
  <si>
    <t>MUROS Y COLUMNAS</t>
  </si>
  <si>
    <t>ESTRUCTURAS LAMINALES CURVADAS DE CONCRETO ARMADO QUE INCLUYEN EN UNA SOLA ARMADURA LA CIMENTACION Y EL TECHO PARA ESTE CASO NO SE CONSIDERA LOS VALORES DE LA COLUMNA Nº 2</t>
  </si>
  <si>
    <t>A</t>
  </si>
  <si>
    <t>COSTA</t>
  </si>
  <si>
    <t>SI</t>
  </si>
  <si>
    <t>CONCRETO</t>
  </si>
  <si>
    <t>MUY BUENO</t>
  </si>
  <si>
    <t>HASTA 05 AÑOS</t>
  </si>
  <si>
    <t>A1</t>
  </si>
  <si>
    <t>Muros perimétricos o cercos</t>
  </si>
  <si>
    <t>Muro de concreto armado que incluye armadura y cimentacion, espesor: hasta 0.25 m. Altura (h): hasta 2.40 m.</t>
  </si>
  <si>
    <t>m2</t>
  </si>
  <si>
    <t>LLAMELLIN</t>
  </si>
  <si>
    <t>CHACAS</t>
  </si>
  <si>
    <t>CHIQUIAN</t>
  </si>
  <si>
    <t>SAN LUIS</t>
  </si>
  <si>
    <t>CARAZ</t>
  </si>
  <si>
    <t>PISCOBAMBA</t>
  </si>
  <si>
    <t>CABANA</t>
  </si>
  <si>
    <t>CHIMBOTE</t>
  </si>
  <si>
    <t>EBR-PRIMARIA</t>
  </si>
  <si>
    <t>COLUMNAS VIGAS Y/O PLACAS DE CONCRETO ARMADO Y/O METALICAS</t>
  </si>
  <si>
    <t>B</t>
  </si>
  <si>
    <t>NO</t>
  </si>
  <si>
    <t>SIERRA</t>
  </si>
  <si>
    <t>LADRILLO</t>
  </si>
  <si>
    <t>BUENO</t>
  </si>
  <si>
    <t>A2</t>
  </si>
  <si>
    <t>Muro traslucido de concreto armado (tipo UNI) y/o metalico que incluye cimentacion. h: 2.40 m.</t>
  </si>
  <si>
    <t>ANTONIO_RAYMONDI</t>
  </si>
  <si>
    <t>CORIS</t>
  </si>
  <si>
    <t>ACZO</t>
  </si>
  <si>
    <t>ACOCHACA</t>
  </si>
  <si>
    <t>ABELARDO PARDO LEZAMETA</t>
  </si>
  <si>
    <t>ACOPAMPA</t>
  </si>
  <si>
    <t>SAN NICOLAS</t>
  </si>
  <si>
    <t>BUENA VISTA ALTA</t>
  </si>
  <si>
    <t>ACO</t>
  </si>
  <si>
    <t>COCHABAMBA</t>
  </si>
  <si>
    <t>ANRA</t>
  </si>
  <si>
    <t>COCHAPETI</t>
  </si>
  <si>
    <t>HUALLANCA</t>
  </si>
  <si>
    <t>CASCA</t>
  </si>
  <si>
    <t>ACAS</t>
  </si>
  <si>
    <t>HUAYLLAN</t>
  </si>
  <si>
    <t>CATAC</t>
  </si>
  <si>
    <t>CACERES DEL PERU</t>
  </si>
  <si>
    <t>ACOBAMBA</t>
  </si>
  <si>
    <t>CASCAPARA</t>
  </si>
  <si>
    <t>Instituciones Educativas que funcionan en éste local:</t>
  </si>
  <si>
    <t>EBR-SECUNDARIA</t>
  </si>
  <si>
    <t>PLACAS DE CONCRETO (10 A 15 CM) ALBAÑILERIA ARMADA LADRILLO O SIMILAR CON COLUMNAS Y VIGAS DE AMARRE DE CONCRETO ARMADO</t>
  </si>
  <si>
    <t>C</t>
  </si>
  <si>
    <t>SELVA</t>
  </si>
  <si>
    <t>ADOBE</t>
  </si>
  <si>
    <t>REGULAR</t>
  </si>
  <si>
    <t>A3</t>
  </si>
  <si>
    <t>Muro de ladrillo de arcilla o similar, tarrajeado, amarre en soga, con columnas de concreto armado y/o metalicas que incluye cimentacion, h: mayor a 2.40 m.</t>
  </si>
  <si>
    <t>HUACLLAN</t>
  </si>
  <si>
    <t>CHACCHO</t>
  </si>
  <si>
    <t>AMASHCA</t>
  </si>
  <si>
    <t>YAUYA</t>
  </si>
  <si>
    <t>COMANDANTE NOEL</t>
  </si>
  <si>
    <t>BAMBAS</t>
  </si>
  <si>
    <t>COLCABAMBA</t>
  </si>
  <si>
    <t>CAJAY</t>
  </si>
  <si>
    <t>CULEBRAS</t>
  </si>
  <si>
    <t>HUATA</t>
  </si>
  <si>
    <t>ELEAZAR GUZMAN BARRON</t>
  </si>
  <si>
    <t>CAJAMARQUILLA</t>
  </si>
  <si>
    <t>CONCHUCOS</t>
  </si>
  <si>
    <t>PAROBAMBA</t>
  </si>
  <si>
    <t>COTAPARACO</t>
  </si>
  <si>
    <t>COISHCO</t>
  </si>
  <si>
    <t>ALFONSO UGARTE</t>
  </si>
  <si>
    <t>MANCOS</t>
  </si>
  <si>
    <t>Cod. Modular</t>
  </si>
  <si>
    <t>Institución Educativa</t>
  </si>
  <si>
    <t>Nivel Educativo</t>
  </si>
  <si>
    <t>Código de Local:</t>
  </si>
  <si>
    <t>EBE</t>
  </si>
  <si>
    <t>LADRILLO O SIMIILAR SIN ELEMENTOS DE CONCRETO ARMADO. DRYWALL O SIMILAR INCLUYE TECHO</t>
  </si>
  <si>
    <t>D</t>
  </si>
  <si>
    <t>MALO</t>
  </si>
  <si>
    <t>A4</t>
  </si>
  <si>
    <t>Muro de ladrillo de arcilla o similar tarrajeado, amarre de soga, con columnas de concreto armado y/o metalicas que incluye cimentacion. h. hasta 2.40 m.</t>
  </si>
  <si>
    <t>LA MERCED</t>
  </si>
  <si>
    <t>CHINGAS</t>
  </si>
  <si>
    <t>AQUIA</t>
  </si>
  <si>
    <t>ANTA</t>
  </si>
  <si>
    <t>YAUTAN</t>
  </si>
  <si>
    <t>CUSCA</t>
  </si>
  <si>
    <t>HUANCHAY</t>
  </si>
  <si>
    <t>CHAVIN DE HUANTAR</t>
  </si>
  <si>
    <t>HUAYAN</t>
  </si>
  <si>
    <t>FIDEL OLIVAS ESCUDERO</t>
  </si>
  <si>
    <t>CARHUAPAMPA</t>
  </si>
  <si>
    <t>HUACASCHUQUE</t>
  </si>
  <si>
    <t>QUINUABAMBA</t>
  </si>
  <si>
    <t>HUAYLLAPAMPA</t>
  </si>
  <si>
    <t>MACATE</t>
  </si>
  <si>
    <t>CASHAPAMPA</t>
  </si>
  <si>
    <t>MATACOTO</t>
  </si>
  <si>
    <t>EBA</t>
  </si>
  <si>
    <t>ADOBE TAPIAL O QUINCHA</t>
  </si>
  <si>
    <t>E</t>
  </si>
  <si>
    <t>A5</t>
  </si>
  <si>
    <t>Muro de ladrillo de arcilla o similar, amarre en soga, con columnas de concreto armado, solaqueados h. hasta 2.40 m.</t>
  </si>
  <si>
    <t>SUCCHA</t>
  </si>
  <si>
    <t>MIRGAS</t>
  </si>
  <si>
    <t>CAJACAY</t>
  </si>
  <si>
    <t>ATAQUERO</t>
  </si>
  <si>
    <t>LA PAMPA</t>
  </si>
  <si>
    <t>INDEPENDENCIA</t>
  </si>
  <si>
    <t>HUACACHI</t>
  </si>
  <si>
    <t>MALVAS</t>
  </si>
  <si>
    <t>MATO</t>
  </si>
  <si>
    <t>LLAMA</t>
  </si>
  <si>
    <t>COCHAS</t>
  </si>
  <si>
    <t>HUANDOVAL</t>
  </si>
  <si>
    <t>LLACLLIN</t>
  </si>
  <si>
    <t>MORO</t>
  </si>
  <si>
    <t>CHINGALPO</t>
  </si>
  <si>
    <t>QUILLO</t>
  </si>
  <si>
    <t>Zona:</t>
  </si>
  <si>
    <t>CETPRO</t>
  </si>
  <si>
    <t>MADERA(ESTORAQUE PUMAQUIRO, HUAYRURO, MACHINGA, CATAHUA AMRILLA COPAIBA DIABLO FUERTE TORNILLO O SIMILARES)</t>
  </si>
  <si>
    <t>F</t>
  </si>
  <si>
    <t>A6</t>
  </si>
  <si>
    <t>Cerco de fierro/aluminio</t>
  </si>
  <si>
    <t>CARLOS_FERMIN_FITZCARRALD</t>
  </si>
  <si>
    <t>SAN JUAN DE RONTOY</t>
  </si>
  <si>
    <t>CANIS</t>
  </si>
  <si>
    <t>MARCARA</t>
  </si>
  <si>
    <t>YANAC</t>
  </si>
  <si>
    <t>JANGAS</t>
  </si>
  <si>
    <t>HUACCHIS</t>
  </si>
  <si>
    <t>PAMPAROMAS</t>
  </si>
  <si>
    <t>LLUMPA</t>
  </si>
  <si>
    <t>CONGAS</t>
  </si>
  <si>
    <t>LACABAMBA</t>
  </si>
  <si>
    <t>MARCA</t>
  </si>
  <si>
    <t>NEPEÑA</t>
  </si>
  <si>
    <t>HUAYLLABAMBA</t>
  </si>
  <si>
    <t>RANRAHIRCA</t>
  </si>
  <si>
    <t>IEST</t>
  </si>
  <si>
    <t>PIRCADO CON MEZCLA DE BARRO</t>
  </si>
  <si>
    <t>G</t>
  </si>
  <si>
    <t>A7</t>
  </si>
  <si>
    <t>Muro de ladrillo de arcilla o similar amarrado en soga que incluye cimentacion.</t>
  </si>
  <si>
    <t>COLQUIOC</t>
  </si>
  <si>
    <t>PARIAHUANCA</t>
  </si>
  <si>
    <t>YUPAN</t>
  </si>
  <si>
    <t>LA LIBERTAD</t>
  </si>
  <si>
    <t>HUACHIS</t>
  </si>
  <si>
    <t>PUEBLO LIBRE</t>
  </si>
  <si>
    <t>LUCMA</t>
  </si>
  <si>
    <t>LLIPA</t>
  </si>
  <si>
    <t>LLAPO</t>
  </si>
  <si>
    <t>PAMPAS CHICO</t>
  </si>
  <si>
    <t>SAMANCO</t>
  </si>
  <si>
    <t>QUICHES</t>
  </si>
  <si>
    <t>SHUPLUY</t>
  </si>
  <si>
    <t>IESP</t>
  </si>
  <si>
    <t>H</t>
  </si>
  <si>
    <t>A8</t>
  </si>
  <si>
    <t>Muro  de  adobe,  tapial  o  quincha tarrajeado</t>
  </si>
  <si>
    <t>SAN MIGUEL DE ACO</t>
  </si>
  <si>
    <t>OLLEROS</t>
  </si>
  <si>
    <t>HUANTAR</t>
  </si>
  <si>
    <t>SANTA CRUZ</t>
  </si>
  <si>
    <t>MUSGA</t>
  </si>
  <si>
    <t>SAN CRISTOBAL DE RAJAN</t>
  </si>
  <si>
    <t>PARARIN</t>
  </si>
  <si>
    <t>RAGASH</t>
  </si>
  <si>
    <t>YANAMA</t>
  </si>
  <si>
    <t>Región:</t>
  </si>
  <si>
    <t>(*)  SITUACIÓN LEGAL DEL TERRENO</t>
  </si>
  <si>
    <t>(*)  DOCUMENTOS DE POSESIÓN</t>
  </si>
  <si>
    <t>ESFA</t>
  </si>
  <si>
    <t>I</t>
  </si>
  <si>
    <t>A9</t>
  </si>
  <si>
    <t>Muro de ladrillo o similar tarrajeado, amarre de cabeza con columnas de concreto armado h. hasta 2.40 m.</t>
  </si>
  <si>
    <t>HUASTA</t>
  </si>
  <si>
    <t>SHILLA</t>
  </si>
  <si>
    <t>PAMPAS</t>
  </si>
  <si>
    <t>MASIN</t>
  </si>
  <si>
    <t>SANTO TORIBIO</t>
  </si>
  <si>
    <t>SAN PEDRO</t>
  </si>
  <si>
    <t>TAPACOCHA</t>
  </si>
  <si>
    <t>NUEVO CHIMBOTE</t>
  </si>
  <si>
    <t>SAN JUAN</t>
  </si>
  <si>
    <t>Provincia:</t>
  </si>
  <si>
    <t>Terreno Saneado:</t>
  </si>
  <si>
    <t>Constancia de Posesión:</t>
  </si>
  <si>
    <t>TECHOS</t>
  </si>
  <si>
    <t>LOSA ALIGERADA DE CONCRETO ARMADO CON LUCES MAYORES 6 M CON SOBRE CARGA MAYOR A 300 KG/M2</t>
  </si>
  <si>
    <t>B1</t>
  </si>
  <si>
    <t>Portones y puertas</t>
  </si>
  <si>
    <t>Puerta de fierro, aluminio o similar de h. 2.20 m. con un ancho de hasta 2.00 m.</t>
  </si>
  <si>
    <t>HUAYLLACAYAN</t>
  </si>
  <si>
    <t>TINCO</t>
  </si>
  <si>
    <t>PARIACOTO</t>
  </si>
  <si>
    <t>PAUCAS</t>
  </si>
  <si>
    <t>YURACMARCA</t>
  </si>
  <si>
    <t>SANTIAGO DE CHILCAS</t>
  </si>
  <si>
    <t>SANTA ROSA</t>
  </si>
  <si>
    <t>TICAPAMPA</t>
  </si>
  <si>
    <t>SICSIBAMBA</t>
  </si>
  <si>
    <t>Distrito:</t>
  </si>
  <si>
    <t>Inscrito en RR.PP:</t>
  </si>
  <si>
    <t>Resolución de Alcaldía:</t>
  </si>
  <si>
    <t>ALIGERADO O LOSAS DE CONCRETO ARMADO INCLINADAS</t>
  </si>
  <si>
    <t>B2</t>
  </si>
  <si>
    <t>Puerta de fierro con plancha metalica de h. 2.20 m. con un ancho mayor a 2.00 m.</t>
  </si>
  <si>
    <t>LA PRIMAVERA</t>
  </si>
  <si>
    <t>YUNGAR</t>
  </si>
  <si>
    <t>PIRA</t>
  </si>
  <si>
    <t>PONTO</t>
  </si>
  <si>
    <t>TAUCA</t>
  </si>
  <si>
    <t>Localidad:</t>
  </si>
  <si>
    <t>Número de Registro:</t>
  </si>
  <si>
    <t>Acta de Donación o Transferencia:</t>
  </si>
  <si>
    <t>ALIGERADO O LOSAS DE CONCRETO ARMADO HORIZONTALES</t>
  </si>
  <si>
    <t>B3</t>
  </si>
  <si>
    <t>Portón de fierro con plancha metalica con una h. mayor de 3.00 m hasta 4.00 m.</t>
  </si>
  <si>
    <t>MANGAS</t>
  </si>
  <si>
    <t>TARICA</t>
  </si>
  <si>
    <t>RAHUAPAMPA</t>
  </si>
  <si>
    <t>Dirección:</t>
  </si>
  <si>
    <t>Inscrito en Marg. de Bienes:</t>
  </si>
  <si>
    <t>Otro Documento:</t>
  </si>
  <si>
    <t>CALAMINA METALICA FIBROCEMENTO SOBRE VIGUERIA METALICA</t>
  </si>
  <si>
    <t>HASTA 10 AÑOS</t>
  </si>
  <si>
    <t>HASTA 10 AÑOSCONCRETOMUY BUENO</t>
  </si>
  <si>
    <t>B4</t>
  </si>
  <si>
    <t>Puerta de madera o similar de h=2.20 m. con ancho de hasta 2.00 m.</t>
  </si>
  <si>
    <t>MARISCAL_LUZURIAGA</t>
  </si>
  <si>
    <t>PACLLON</t>
  </si>
  <si>
    <t>RAPAYAN</t>
  </si>
  <si>
    <t>MADERA CON MATERIAL INPERMIALIZANTE</t>
  </si>
  <si>
    <t>HASTA 10 AÑOSCONCRETOBUENO</t>
  </si>
  <si>
    <t>B5</t>
  </si>
  <si>
    <t>Puerta de madera o similar de h=2.20 m. con un ancho mayor a 2.00 m.</t>
  </si>
  <si>
    <t>SAN MIGUEL DE CORPANQUI</t>
  </si>
  <si>
    <t>SAN MARCOS</t>
  </si>
  <si>
    <t>LINDEROS</t>
  </si>
  <si>
    <t>MEDIDA</t>
  </si>
  <si>
    <t>U.M</t>
  </si>
  <si>
    <t>CALAMINA METALICA FIBROCEMENTOO TEJAS SOBRE VIGUERA DE MADERA CORRIENTE</t>
  </si>
  <si>
    <t>HASTA 10 AÑOSCONCRETOREGULAR</t>
  </si>
  <si>
    <t>B6</t>
  </si>
  <si>
    <t>Portón de fierro con plancha metalica con una h. hasta 3.00 m.</t>
  </si>
  <si>
    <t>TICLLOS</t>
  </si>
  <si>
    <t>SAN PEDRO DE CHANA</t>
  </si>
  <si>
    <t>Fondo:</t>
  </si>
  <si>
    <t>ML</t>
  </si>
  <si>
    <t>MADERA RÚSTICA CAÑA CON TORTA DE BARRO</t>
  </si>
  <si>
    <t>HASTA 10 AÑOSCONCRETOMALO</t>
  </si>
  <si>
    <t>B7</t>
  </si>
  <si>
    <t>Portón de fierro con plancha metalica con una altura mayor a 4.00 m.</t>
  </si>
  <si>
    <t>UCO</t>
  </si>
  <si>
    <t>Frente:</t>
  </si>
  <si>
    <t>SIN TECHO</t>
  </si>
  <si>
    <t>HASTA 10 AÑOSLADRILLOMUY BUENO</t>
  </si>
  <si>
    <t>C1</t>
  </si>
  <si>
    <t>Tanques elevados</t>
  </si>
  <si>
    <t>Tanque de concreto armado con capacidad hasta 5.00 m3.</t>
  </si>
  <si>
    <t>m3</t>
  </si>
  <si>
    <t>Izquierda:</t>
  </si>
  <si>
    <t>HASTA 10 AÑOSLADRILLOBUENO</t>
  </si>
  <si>
    <t>C2</t>
  </si>
  <si>
    <t>Tanque elevado de plastico/fibra de vidrio/polietileno o similar, mayor de 1.00 m3 .</t>
  </si>
  <si>
    <t>Derecha:</t>
  </si>
  <si>
    <t>PISOS</t>
  </si>
  <si>
    <t>MARMOL IMPORTADO PIEDRAS NATURALES IMPORTADAS PORCELANATO</t>
  </si>
  <si>
    <t>HASTA 10 AÑOSLADRILLOREGULAR</t>
  </si>
  <si>
    <t>C3</t>
  </si>
  <si>
    <t>Tanque de concreto armado con capacidad mayor de 5.00 m3.</t>
  </si>
  <si>
    <t>Perímetro:</t>
  </si>
  <si>
    <t>MARMOL NACIONAL O RECONSTRUIDO PARQUET FINO (OLIVO CHONTA O SIMILAR) CERAMICA IMPORTADA MADERA FINA</t>
  </si>
  <si>
    <t>HASTA 10 AÑOSLADRILLOMALO</t>
  </si>
  <si>
    <t>C4</t>
  </si>
  <si>
    <t>Tanques elevados (Opcional)</t>
  </si>
  <si>
    <t>Tanque de concreto armado  con capacidad mayores a 15.00 m3.</t>
  </si>
  <si>
    <t>MADERA FINA MACHIMBRADA TERRAZO</t>
  </si>
  <si>
    <t>HASTA 10 AÑOSADOBEMUY BUENO</t>
  </si>
  <si>
    <t>C5</t>
  </si>
  <si>
    <t>Tanque elevado de plástico/fibra de vidrio/polietileno o similar capacidad hasta 1.00 m3 .</t>
  </si>
  <si>
    <t>VALORIZACIÓN DEL TERRENO DE LA I.E</t>
  </si>
  <si>
    <t>HASTA 10 AÑOSADOBEBUENO</t>
  </si>
  <si>
    <t>D1</t>
  </si>
  <si>
    <t>Cisternas, pozos sumideros, tanques sépticos</t>
  </si>
  <si>
    <t>Tanque cisterna de plástico, fibra de vidrio, polietileno o similar capacidad mayor de 1.00 m3.</t>
  </si>
  <si>
    <t>ÁREA DEL TERRENO</t>
  </si>
  <si>
    <t>VALOR ARANCELARIO</t>
  </si>
  <si>
    <t>VALOR TOTAL DEL TERRENO</t>
  </si>
  <si>
    <t>HASTA 10 AÑOSADOBEREGULAR</t>
  </si>
  <si>
    <t>D2</t>
  </si>
  <si>
    <t>Cisterna de concreto armado con capacidad hasta 5.00 m3.</t>
  </si>
  <si>
    <t>HASTA 10 AÑOSADOBEMALO</t>
  </si>
  <si>
    <t>D3</t>
  </si>
  <si>
    <t>Cisterna de concreto armado con capacidad hasta 10.00 m3.</t>
  </si>
  <si>
    <t>HASTA 15 AÑOS</t>
  </si>
  <si>
    <t>HASTA 15 AÑOSCONCRETOMUY BUENO</t>
  </si>
  <si>
    <t>D4</t>
  </si>
  <si>
    <t>Cisterna de concreto armado con capacidad hasta 20.00 m3.</t>
  </si>
  <si>
    <t>CLASIFICACIÓN DE LAS EDIFICACIONES POR BLOQUE</t>
  </si>
  <si>
    <t>CEMENTO PULIDO LADRILLO CORRIENTE ENTABLADO CORRIENTE</t>
  </si>
  <si>
    <t>HASTA 15 AÑOSCONCRETOBUENO</t>
  </si>
  <si>
    <t>D5</t>
  </si>
  <si>
    <t>Cisterna, pozo de ladrillo tarrajeado. hasta 5.00 m3</t>
  </si>
  <si>
    <t>TIPO</t>
  </si>
  <si>
    <t>MUR. Y COL.</t>
  </si>
  <si>
    <t>PUER. Y VEN</t>
  </si>
  <si>
    <t>BAÑOS</t>
  </si>
  <si>
    <t>TIERRA COMPACTADA</t>
  </si>
  <si>
    <t>HASTA 15 AÑOSCONCRETOREGULAR</t>
  </si>
  <si>
    <t>D6</t>
  </si>
  <si>
    <t>Cisterna de concreto armado con capacidad mayor de 20.00 m3.</t>
  </si>
  <si>
    <t>CLAS.</t>
  </si>
  <si>
    <t>PUERTAS Y VENTANAS</t>
  </si>
  <si>
    <t>ALUMINIO PESADO CON PERFILES ESPECIALES MADERA FINA ORDAMENTAL (CAOBA, CEDRO O PINO SELECTO) VIDRIO INSULADO</t>
  </si>
  <si>
    <t>HASTA 15 AÑOSCONCRETOMALO</t>
  </si>
  <si>
    <t>D7</t>
  </si>
  <si>
    <t>Tanque de plastico, fibra de vidrio, polietileno o similar con capacidad hasta 1.00 m3.</t>
  </si>
  <si>
    <t>ALUMINIO O MADERA FINA (CAOBA O SIMILAR DE DISEÑO ESPECIAL VIDRIO TRATADO POLARIZADO Y CURVADO, LAMINADO O TEMPLADO</t>
  </si>
  <si>
    <t>HASTA 15 AÑOSLADRILLOMUY BUENO</t>
  </si>
  <si>
    <t>E1</t>
  </si>
  <si>
    <t>Piscinas, espejos de agua</t>
  </si>
  <si>
    <t>Piscina, espejo de agua, concreto armado con mayólica, capacidad hasta 5.00 m3.</t>
  </si>
  <si>
    <t>ALUMINIO O MADERA FINA (CAOBA O SIMILAR) VIDRIO TRATADO POLARIZADO LAMINADO O TEMPLADO</t>
  </si>
  <si>
    <t>HASTA 15 AÑOSLADRILLOBUENO</t>
  </si>
  <si>
    <t>E2</t>
  </si>
  <si>
    <t>Piscina, espejo de agua, concreto armado con mayolica, capacidad hasta 10.00 m3.</t>
  </si>
  <si>
    <t>VENTANA DE ALUMINIO, PUERTAS DE MADERA SELECTA VIDRIO TRATADO TRANSPARENTE</t>
  </si>
  <si>
    <t>HASTA 15 AÑOSLADRILLOREGULAR</t>
  </si>
  <si>
    <t>E3</t>
  </si>
  <si>
    <t>Piscina, espejo de agua concreto armado con mayólica, capacidad mayores a 10.00 m3.</t>
  </si>
  <si>
    <t>VENTANAS DE FIERRO PUERTAS DE MADERA SELECTA (CAOBA O SIMILAR) VIDRIO SIMPLE TRANSPARENTE</t>
  </si>
  <si>
    <t>HASTA 15 AÑOSLADRILLOMALO</t>
  </si>
  <si>
    <t>E4</t>
  </si>
  <si>
    <t>Piscina de ladrillo kk con pintura.</t>
  </si>
  <si>
    <t>VENTANAS DE FIERRO O ALUMINIO INDRUSTRIAL PUERTAS CONTRAPLACADAS  DE MADERA(CEDRO O SIMILAR), PUERTAS MATERIAL MDF O HDF, VIDRIO SIMPLE TRANSPARENTE</t>
  </si>
  <si>
    <t>HASTA 15 AÑOSADOBEMUY BUENO</t>
  </si>
  <si>
    <t>F1</t>
  </si>
  <si>
    <t>Losas deportivas, estacionamientos, patios de maniobras, superficie de rodadura, veredas.</t>
  </si>
  <si>
    <t>Losa de concreto armado espesor 4”</t>
  </si>
  <si>
    <t>MADERA CORRIENTE CON MARCOS EN PUERTAS Y VENTANAS DE PVC O MADERA CORRIENTE</t>
  </si>
  <si>
    <t>HASTA 15 AÑOSADOBEBUENO</t>
  </si>
  <si>
    <t>F2</t>
  </si>
  <si>
    <t>Asfalto espesor 2”</t>
  </si>
  <si>
    <t>MADERA RUSTICA</t>
  </si>
  <si>
    <t>HASTA 15 AÑOSADOBEREGULAR</t>
  </si>
  <si>
    <t>F3</t>
  </si>
  <si>
    <t>Losa  de  concreto  simple  espesor hasta 4”</t>
  </si>
  <si>
    <t>VALORIZACIÓN POR BLOQUE</t>
  </si>
  <si>
    <t>SIN PUERTA NI VENTANAS</t>
  </si>
  <si>
    <t>HASTA 15 AÑOSADOBEMALO</t>
  </si>
  <si>
    <t>F4</t>
  </si>
  <si>
    <t>Concreto para veredas espesor 4”</t>
  </si>
  <si>
    <t>BLOCK</t>
  </si>
  <si>
    <t>COSTO x m2</t>
  </si>
  <si>
    <t>% Dep.</t>
  </si>
  <si>
    <t>Val. Dep.</t>
  </si>
  <si>
    <t>Valor Block</t>
  </si>
  <si>
    <t>Area Tech. m2</t>
  </si>
  <si>
    <t>Depreciación Total</t>
  </si>
  <si>
    <t>Valor (S/.)</t>
  </si>
  <si>
    <t>Valor ($)</t>
  </si>
  <si>
    <t>REVESTIMIENTOS</t>
  </si>
  <si>
    <t>HASTA 20 AÑOS</t>
  </si>
  <si>
    <t>HASTA 20 AÑOSCONCRETOMUY BUENO</t>
  </si>
  <si>
    <t>G1</t>
  </si>
  <si>
    <t>Hornos, chimeneas, incineradores</t>
  </si>
  <si>
    <t>Horno de concreto armado con enchape de ladrillo refractario.</t>
  </si>
  <si>
    <t>BLOCK1</t>
  </si>
  <si>
    <t>HASTA 20 AÑOSCONCRETOBUENO</t>
  </si>
  <si>
    <t>G2</t>
  </si>
  <si>
    <t>Horno de ladrillo con enchape de ladrillo refractario.</t>
  </si>
  <si>
    <t>BLOCK2</t>
  </si>
  <si>
    <t>SUPERFICIE CARAVISTA OBTENIDA MEDIANTE ENCOFRADO ESPECIAL ENCHAPE EN TECHOS</t>
  </si>
  <si>
    <t>HASTA 20 AÑOSCONCRETOREGULAR</t>
  </si>
  <si>
    <t>G3</t>
  </si>
  <si>
    <t>Horno de adobe</t>
  </si>
  <si>
    <t>BLOCK3</t>
  </si>
  <si>
    <t>ENCHAPE DE MADERA O LAMINADOS PIEDRA O MATERIAL VITRIFICADO</t>
  </si>
  <si>
    <t>HASTA 20 AÑOSCONCRETOMALO</t>
  </si>
  <si>
    <t>H1</t>
  </si>
  <si>
    <t>Torres de vigilancia 1/</t>
  </si>
  <si>
    <t>Estructura de concreto armado que incluye torre de vigilancia.</t>
  </si>
  <si>
    <t>und</t>
  </si>
  <si>
    <t>BLOCK4</t>
  </si>
  <si>
    <t>SUPERFICIE DE LADRILLO CARAVISTA</t>
  </si>
  <si>
    <t>HASTA 20 AÑOSLADRILLOMUY BUENO</t>
  </si>
  <si>
    <t>H2</t>
  </si>
  <si>
    <t>Estructura de concreto armado no incluye torre de vigilancia.</t>
  </si>
  <si>
    <t>BLOCK5</t>
  </si>
  <si>
    <t>HASTA 20 AÑOSLADRILLOBUENO</t>
  </si>
  <si>
    <t>I1</t>
  </si>
  <si>
    <t>Bóvedas</t>
  </si>
  <si>
    <t>Bóveda de concreto armado reforzado</t>
  </si>
  <si>
    <t>BLOCK6</t>
  </si>
  <si>
    <t>ESTUCADO DE YESO Y/O BARRO, PINTURA AL TEMPLE O AGUA</t>
  </si>
  <si>
    <t>HASTA 20 AÑOSLADRILLOREGULAR</t>
  </si>
  <si>
    <t>J1</t>
  </si>
  <si>
    <t>Balanzas industriales</t>
  </si>
  <si>
    <t>Balanza industrial de concreto armado (obra civil)</t>
  </si>
  <si>
    <t>HASTA 20 AÑOSLADRILLOMALO</t>
  </si>
  <si>
    <t>K1</t>
  </si>
  <si>
    <t>Postes de alumbrado</t>
  </si>
  <si>
    <t>Poste de concreto/fierro que incluye un reflector</t>
  </si>
  <si>
    <t>VALORIZACIÓN DE OTRAS CONSTRUCCIONES</t>
  </si>
  <si>
    <t>SIN REVESTIMIENTOS EN LADRILLO, ADOBE O SIMILAR</t>
  </si>
  <si>
    <t>HASTA 20 AÑOSADOBEMUY BUENO</t>
  </si>
  <si>
    <t>L1</t>
  </si>
  <si>
    <t>Bases de soporte de maquinas</t>
  </si>
  <si>
    <t>Dados de concreto armado</t>
  </si>
  <si>
    <t>Obra</t>
  </si>
  <si>
    <t>C.U</t>
  </si>
  <si>
    <t>Metro</t>
  </si>
  <si>
    <t>Deprec. Total</t>
  </si>
  <si>
    <t>BAÑOS COMPLETOS DE LUJO IMPORTADO CON ENCHAPE FINO (MARMOL O SIMILAR)</t>
  </si>
  <si>
    <t>HASTA 20 AÑOSADOBEBUENO</t>
  </si>
  <si>
    <t>M1</t>
  </si>
  <si>
    <t>Cajas de registro de concreto</t>
  </si>
  <si>
    <t>Caja de registro de concreto de 24”x24”</t>
  </si>
  <si>
    <t>BAÑOS COMPLETOS IMPORTADOS CON MAYOLICA O CERAMICO DECORATIVO IMPORTADO</t>
  </si>
  <si>
    <t>HASTA 20 AÑOSADOBEREGULAR</t>
  </si>
  <si>
    <t>M2</t>
  </si>
  <si>
    <t>Caja de registro de concreto de 12”x24”</t>
  </si>
  <si>
    <t>BAÑOS COMPLETOS NACIONALES CON MAYOLICA O CERAMICO NACIONAL DE COLOR</t>
  </si>
  <si>
    <t>HASTA 20 AÑOSADOBEMALO</t>
  </si>
  <si>
    <t>M3</t>
  </si>
  <si>
    <t>Caja de registro de concreto de 10”x20”</t>
  </si>
  <si>
    <t>BAÑOS COMPLETOS NACIONALES BLANCOS CON MAYOLICA BLANCA</t>
  </si>
  <si>
    <t>HASTA 25 AÑOS</t>
  </si>
  <si>
    <t>HASTA 25 AÑOSCONCRETOMUY BUENO</t>
  </si>
  <si>
    <t>N1</t>
  </si>
  <si>
    <t>Buzón de concreto</t>
  </si>
  <si>
    <t>Buzón de concreto standard</t>
  </si>
  <si>
    <t>BAÑOS CON MAYOLICA BLANCA PARCIAL</t>
  </si>
  <si>
    <t>HASTA 25 AÑOSCONCRETOBUENO</t>
  </si>
  <si>
    <t>O1</t>
  </si>
  <si>
    <t>Parapeto</t>
  </si>
  <si>
    <t>Parapeto ladrillo KK, de cabeza, acabado tarrajeado, h = 0.80 m. - 1.00 m.</t>
  </si>
  <si>
    <t>BAÑOS BLANCOS SIN MAYOLICA</t>
  </si>
  <si>
    <t>HASTA 25 AÑOSCONCRETOREGULAR</t>
  </si>
  <si>
    <t>O2</t>
  </si>
  <si>
    <t>Parapeto ladrillo KK, de soga, acabado tarrajeado, h = 0.80 m. - 1.00 m.</t>
  </si>
  <si>
    <t>VALORIZACIÓN TOTAL DEL INMUEBLE</t>
  </si>
  <si>
    <t>SANITARIOS BASICOS DE LOSA DE 2DA FIERRO FUNDIDO O GRANITO</t>
  </si>
  <si>
    <t>HASTA 25 AÑOSCONCRETOMALO</t>
  </si>
  <si>
    <t>O3</t>
  </si>
  <si>
    <t>Parapeto ladrillo KK, de cabeza, acabado caravista, h = 0.80 m. - 1.00 m.</t>
  </si>
  <si>
    <t>VALOR TOTAL DEL TERRENO:</t>
  </si>
  <si>
    <t>SIN APARATOS SANITARIOS</t>
  </si>
  <si>
    <t>HASTA 25 AÑOSLADRILLOMUY BUENO</t>
  </si>
  <si>
    <t>O4</t>
  </si>
  <si>
    <t>Parapeto ladrillo KK, de soga, acabado caravista, h = 0.80 m.- 1.00 m.</t>
  </si>
  <si>
    <t>VALOR TOTAL DE EDIFICACIÓN:</t>
  </si>
  <si>
    <t>Tipo de Cambio:</t>
  </si>
  <si>
    <t>HASTA 25 AÑOSLADRILLOBUENO</t>
  </si>
  <si>
    <t>P1</t>
  </si>
  <si>
    <t>Rampas, gradas y escaleras de concreto</t>
  </si>
  <si>
    <t>Escalera de concreto armado c/acabados</t>
  </si>
  <si>
    <t>VALOR TOTAL DE OTRAS CONSTRUCCIONES:</t>
  </si>
  <si>
    <t>Fecha:</t>
  </si>
  <si>
    <t>INSTALACIONES ELECTRICAS Y SANITARIAS</t>
  </si>
  <si>
    <t>AIRE ACONDICIONADO ILUMINACION ESPECIAL VENTILACION FORZADA  SISTEMA HIDRONEUMATICO AGUA CALIENTE Y FRIA INTERCOMUNICADOR ALARMAS ASCENSOR SISTEMA DE BOMBEO DE AGUA Y DESAGUE TELÉFONO</t>
  </si>
  <si>
    <t>HASTA 25 AÑOSLADRILLOREGULAR</t>
  </si>
  <si>
    <t>P2</t>
  </si>
  <si>
    <t>Escalera de concreto armados s/acabados</t>
  </si>
  <si>
    <t>VALOR TOTAL DEL INMUEBLE:</t>
  </si>
  <si>
    <t>SISTEMA DE BOMBEO DE AGUA POTABLE ASCENSOR, TELÉFONO AGUA CALIENTE Y FRIA</t>
  </si>
  <si>
    <t>HASTA 25 AÑOSLADRILLOMALO</t>
  </si>
  <si>
    <t>P3</t>
  </si>
  <si>
    <t>Rampa o grada de concreto c/encofrado</t>
  </si>
  <si>
    <t>VALOR TOTAL DE DEPRECIACIÓN DE EDIFICACIÓN:</t>
  </si>
  <si>
    <t>HASTA 25 AÑOSADOBEMUY BUENO</t>
  </si>
  <si>
    <t>P4</t>
  </si>
  <si>
    <t>Rampa de concreto s/encofrado</t>
  </si>
  <si>
    <t>AGUA FRIA AGUA CALIENTE CORRIENTE TRIFASICA TELÉFONO</t>
  </si>
  <si>
    <t>HASTA 25 AÑOSADOBEBUENO</t>
  </si>
  <si>
    <t>Q1</t>
  </si>
  <si>
    <t>Muro de contención de concreto armado</t>
  </si>
  <si>
    <t>Muro de contención concreto armado h = 1.40 m., e = 20 cm.</t>
  </si>
  <si>
    <t>OBSERVACIÓN:</t>
  </si>
  <si>
    <t>AGUA FRIA AGUA CALIENTE CORRIENTE MONOFASICA TELÉFONO</t>
  </si>
  <si>
    <t>HASTA 25 AÑOSADOBEREGULAR</t>
  </si>
  <si>
    <t>Q2</t>
  </si>
  <si>
    <t>Muro de contención concreto armado h = 2.50 m., e = 20 cm.</t>
  </si>
  <si>
    <t>AGUA FRIA CORRIENTE MONOFASICA TELÉFONO</t>
  </si>
  <si>
    <t>HASTA 25 AÑOSADOBEMALO</t>
  </si>
  <si>
    <t>Q3</t>
  </si>
  <si>
    <t>Muro de contención concreto armado h=4.00 m., e = 20 cm.</t>
  </si>
  <si>
    <t>(*) Los documentos descritos en la ficha, necesariamente tienen que ser adjuntados para su consolidación.</t>
  </si>
  <si>
    <t>HASTA 30 AÑOS</t>
  </si>
  <si>
    <t>HASTA 30 AÑOSCONCRETOMALO</t>
  </si>
  <si>
    <t>R1</t>
  </si>
  <si>
    <t>Escalera metálica</t>
  </si>
  <si>
    <t>Escalera metálica caracol h = 6.00 m. (va del 1er piso al 3er piso)</t>
  </si>
  <si>
    <t>HASTA 30 AÑOSLADRILLOMUY BUENO</t>
  </si>
  <si>
    <t>R2</t>
  </si>
  <si>
    <t>Escalera metalica caracol h = 3.00 m. (va del 1er piso al 2do piso)</t>
  </si>
  <si>
    <t>HASTA 30 AÑOSLADRILLOMALO</t>
  </si>
  <si>
    <t>T1</t>
  </si>
  <si>
    <t>Proyectores luminaria</t>
  </si>
  <si>
    <t>Proyectores luminaria, 250 W, vapor de sodio, instalación, cableado</t>
  </si>
  <si>
    <t>MADERA(ESTORAQUE, PUMAQUIRO,HUAYRURO, MACHINGA, CATAHUA AMARILLA COPAIBA, DIABLO FUERTE, TORNILLO O SIMILARES</t>
  </si>
  <si>
    <t>HASTA 30 AÑOSADOBEMUY BUENO</t>
  </si>
  <si>
    <t>T2</t>
  </si>
  <si>
    <t>Proyectores luminaria, 150 W, vapor de mercurio, instalación, cableado.</t>
  </si>
  <si>
    <t>HASTA 30 AÑOSADOBEBUENO</t>
  </si>
  <si>
    <t>U1</t>
  </si>
  <si>
    <t>Tuberías de concreto</t>
  </si>
  <si>
    <t>Tuberia de concreto armado D=1.20 m.</t>
  </si>
  <si>
    <t>ml</t>
  </si>
  <si>
    <t>HASTA 30 AÑOSADOBEREGULAR</t>
  </si>
  <si>
    <t>U2</t>
  </si>
  <si>
    <t>Tuberia de concreto D=18” (45 cm)</t>
  </si>
  <si>
    <t>Responsable de Infraestructura</t>
  </si>
  <si>
    <t>Director de la I.E</t>
  </si>
  <si>
    <t>HASTA 30 AÑOSADOBEMALO</t>
  </si>
  <si>
    <t>V1</t>
  </si>
  <si>
    <t>Canaleta de concreto armado</t>
  </si>
  <si>
    <t>Canaleta de concreto sin rejilas</t>
  </si>
  <si>
    <t>HASTA 35 AÑOS</t>
  </si>
  <si>
    <t>HASTA 35 AÑOSCONCRETOMUY BUENO</t>
  </si>
  <si>
    <t>W1</t>
  </si>
  <si>
    <t>Zanjas de concreto</t>
  </si>
  <si>
    <t>Zanja de concreto armado (talleres)</t>
  </si>
  <si>
    <t>ALIGERADOS O LOSAS DE CONCRETO ARMADO INCLINADAS</t>
  </si>
  <si>
    <t>HASTA 35 AÑOSCONCRETOBUENO</t>
  </si>
  <si>
    <t>X1</t>
  </si>
  <si>
    <t>Postes de concreto armado</t>
  </si>
  <si>
    <t>Postes de concreto,un reflector, instalado y cableado, h = 12.00 m.</t>
  </si>
  <si>
    <t>pza</t>
  </si>
  <si>
    <t>HASTA 35 AÑOSCONCRETOREGULAR</t>
  </si>
  <si>
    <t>X2</t>
  </si>
  <si>
    <t>Postes de concreto, un reflector, instalado y cableado, h = 11,00 m.</t>
  </si>
  <si>
    <t>HASTA 35 AÑOSCONCRETOMALO</t>
  </si>
  <si>
    <t>X3</t>
  </si>
  <si>
    <t>Postes de concreto, un reflector, instalado y cableado, h = 10,00 m.</t>
  </si>
  <si>
    <t>HASTA 35 AÑOSLADRILLOMUY BUENO</t>
  </si>
  <si>
    <t>X4</t>
  </si>
  <si>
    <t>Postes de concreto, un reflector, instalado y cableado, h = 9.00 m.</t>
  </si>
  <si>
    <t>HASTA 35 AÑOSLADRILLOBUENO</t>
  </si>
  <si>
    <t>X5</t>
  </si>
  <si>
    <t>Postes de concreto, un reflector, instalado y cableado, h = 8.00 m.</t>
  </si>
  <si>
    <t>HASTA 35 AÑOSLADRILLOREGULAR</t>
  </si>
  <si>
    <t>X6</t>
  </si>
  <si>
    <t>Postes de concreto, un reflector, instalado y cableado, h = 7.00 m.</t>
  </si>
  <si>
    <t>HASTA 35 AÑOSLADRILLOMALO</t>
  </si>
  <si>
    <t>X7</t>
  </si>
  <si>
    <t>Postes de concreto, un reflector, instalado y cableado, h = 3.00 m.</t>
  </si>
  <si>
    <t>HASTA 35 AÑOSADOBEMUY BUENO</t>
  </si>
  <si>
    <t>Y1</t>
  </si>
  <si>
    <t>Cubiertas</t>
  </si>
  <si>
    <t>Cubierta de tejas de arcillas o similar</t>
  </si>
  <si>
    <t>HASTA 35 AÑOSADOBEBUENO</t>
  </si>
  <si>
    <t>Y2</t>
  </si>
  <si>
    <t>Cubierta de ladrillo pastelero asentado c/mezcla 1:5</t>
  </si>
  <si>
    <t>HASTA 35 AÑOSADOBEREGULAR</t>
  </si>
  <si>
    <t>Y3</t>
  </si>
  <si>
    <t>Cubierta de ladrillo pastelero asentado c/barro</t>
  </si>
  <si>
    <t>HASTA 35 AÑOSADOBEMALO</t>
  </si>
  <si>
    <t>Y4</t>
  </si>
  <si>
    <t>Cubierta con torta de barro 2”</t>
  </si>
  <si>
    <t>HASTA 40 AÑOS</t>
  </si>
  <si>
    <t>HASTA 40 AÑOSCONCRETOMUY BUENO</t>
  </si>
  <si>
    <t>Z1</t>
  </si>
  <si>
    <t>Pasamano Metálico</t>
  </si>
  <si>
    <t>Pasamano metálico de tubo circular galvanizado de 3” diam.</t>
  </si>
  <si>
    <t>HASTA 40 AÑOSCONCRETOBUENO</t>
  </si>
  <si>
    <t>Z2</t>
  </si>
  <si>
    <t>Pasamano metálico</t>
  </si>
  <si>
    <t>Pasamano metálico de tubo circular galvanizado de 2” diam.</t>
  </si>
  <si>
    <t>LOSETA CORRIENTE CANTO ROSADO, ALFOMBRA</t>
  </si>
  <si>
    <t>HASTA 40 AÑOSCONCRETOREGULAR</t>
  </si>
  <si>
    <t>Z3</t>
  </si>
  <si>
    <t>Pasamano metálico de tubo circular galvanizado de 1” diam.</t>
  </si>
  <si>
    <t>LOSETA VINILICA CEMENTO BRUÑADO COLOREADO, TAPIZON</t>
  </si>
  <si>
    <t>HASTA 40 AÑOSCONCRETOMALO</t>
  </si>
  <si>
    <t>AA1</t>
  </si>
  <si>
    <t>Cercos metálicos</t>
  </si>
  <si>
    <t>Cerco metálico; tubo circular 2” diam., Ang. 1”, malla 2” x 2”, Alam. #8</t>
  </si>
  <si>
    <t>HASTA 40 AÑOSLADRILLOMUY BUENO</t>
  </si>
  <si>
    <t>AA2</t>
  </si>
  <si>
    <t>Cerco metálico; tubo circular 2” diam., Ang 1”, malla 2” x 2”, Alam #10</t>
  </si>
  <si>
    <t>HASTA 40 AÑOSLADRILLOBUENO</t>
  </si>
  <si>
    <t>AA3</t>
  </si>
  <si>
    <t>Cerco metálico; tubo circular 2” diam., Ang 1”, malla 2” x 2”, Alam #12</t>
  </si>
  <si>
    <t>ALUMINIO PESADO CON PERFILES ESPECIALES MADERA FINA ORNAMENTAL (CAOBA, CEDRO O PINO SELECTO) VIDRIO INSULADO</t>
  </si>
  <si>
    <t>HASTA 40 AÑOSLADRILLOREGULAR</t>
  </si>
  <si>
    <t>BB1</t>
  </si>
  <si>
    <t>Columnas estructuras o similares de fierro</t>
  </si>
  <si>
    <t>Poste/estructura de fierro h = 4 m.</t>
  </si>
  <si>
    <t>ALUMINIO O MADERA FINA (CAOBA O SIMILAR) DE DISEÑO ESPECIAL VIDRIO TRATADO POLARIZADO Y CURVADO LAMINADO O TEMPLADO</t>
  </si>
  <si>
    <t>HASTA 40 AÑOSLADRILLOMALO</t>
  </si>
  <si>
    <t>BB2</t>
  </si>
  <si>
    <t>Poste/estructura de fierro h = 2.50 m.</t>
  </si>
  <si>
    <t>HASTA 40 AÑOSADOBEMUY BUENO</t>
  </si>
  <si>
    <t>CC1</t>
  </si>
  <si>
    <t>Sardinel</t>
  </si>
  <si>
    <t>Sardinel de concreto e=0,15m; peraltado, acabado sin pintura Altura de peralte: 0.35 m.</t>
  </si>
  <si>
    <t>VENTANAS DE ALUMINIO, PUERTAS DE MADERA SELECTA VIDRIO TRATADO TRANSPARENTE</t>
  </si>
  <si>
    <t>HASTA 40 AÑOSADOBEBUENO</t>
  </si>
  <si>
    <t>CC2</t>
  </si>
  <si>
    <t>Sardinel de concreto e=0,15m; peraltado, acabado con pintura Altura de peralte: 0.35 m.</t>
  </si>
  <si>
    <t>VENTANAS DE FIERRO PUERTAS DE MADERA SELECTA (CAOBA O SIMILAR) VIDRIO TRANSPARENTE</t>
  </si>
  <si>
    <t>HASTA 40 AÑOSADOBEREGULAR</t>
  </si>
  <si>
    <t>DD1</t>
  </si>
  <si>
    <t>Pista o pavimento de concreto</t>
  </si>
  <si>
    <t>Pista o losa de concreto de 6”</t>
  </si>
  <si>
    <t>VENTANAS DE FIERRO O ALUMINIO INDRUSTRIAL PUERTAS CONTRAPLACADAS  DE MADERA(CEDRO O SIMILAR), PUERTAS MATERIAL MDF O HDF  VIDRIO SIMPLE TRANSPARENTE</t>
  </si>
  <si>
    <t>HASTA 40 AÑOSADOBEMALO</t>
  </si>
  <si>
    <t>EE1</t>
  </si>
  <si>
    <t>Trampa de concreto para grasa</t>
  </si>
  <si>
    <t>Trampa  de  concreto  armado  para grasa</t>
  </si>
  <si>
    <t>HASTA 45 AÑOS</t>
  </si>
  <si>
    <t>HASTA 45 AÑOSCONCRETOMUY BUENO</t>
  </si>
  <si>
    <t>HASTA 45 AÑOSCONCRETOBUENO</t>
  </si>
  <si>
    <t>HASTA 45 AÑOSCONCRETOREGULAR</t>
  </si>
  <si>
    <t>HASTA 45 AÑOSCONCRETOMALO</t>
  </si>
  <si>
    <t>MARMOL NACIONAL MADERA FINA (CAOBA O SIMILAR) ENCHAPES EN TECHOS</t>
  </si>
  <si>
    <t>HASTA 45 AÑOSLADRILLOMUY BUENO</t>
  </si>
  <si>
    <t>HASTA 45 AÑOSLADRILLOBUENO</t>
  </si>
  <si>
    <t>HASTA 45 AÑOSLADRILLOREGULAR</t>
  </si>
  <si>
    <t>HASTA 45 AÑOSLADRILLOMALO</t>
  </si>
  <si>
    <t>Muro de adobe, tapial o quincha tarrajeado</t>
  </si>
  <si>
    <t>HASTA 45 AÑOSADOBEMUY BUENO</t>
  </si>
  <si>
    <t>HASTA 45 AÑOSADOBEBUENO</t>
  </si>
  <si>
    <t>PINTADO DE LADRILLO RUSTICO, PLACA DE CONCRETO O SIMILAR</t>
  </si>
  <si>
    <t>HASTA 45 AÑOSADOBEREGULAR</t>
  </si>
  <si>
    <t>HASTA 45 AÑOSADOBEMALO</t>
  </si>
  <si>
    <t>HASTA 50 AÑOS</t>
  </si>
  <si>
    <t>HASTA 50 AÑOSCONCRETOMUY BUENO</t>
  </si>
  <si>
    <t>HASTA 50 AÑOSCONCRETOBUENO</t>
  </si>
  <si>
    <t>HASTA 50 AÑOSCONCRETOREGULAR</t>
  </si>
  <si>
    <t>HASTA 50 AÑOSCONCRETOMALO</t>
  </si>
  <si>
    <t>HASTA 50 AÑOSLADRILLOMUY BUENO</t>
  </si>
  <si>
    <t>Tanque  de  concreto  armado  con capacidad hasta 5.00 m3.</t>
  </si>
  <si>
    <t>HASTA 50 AÑOSLADRILLOBUENO</t>
  </si>
  <si>
    <t>HASTA 50 AÑOSLADRILLOREGULAR</t>
  </si>
  <si>
    <t>Tanque  de  concreto  armado  con capacidad mayor de 5.00 m3.</t>
  </si>
  <si>
    <t>HASTA 50 AÑOSLADRILLOMALO</t>
  </si>
  <si>
    <t>Tanque  de  concreto  armado  con capacidad mayores a 15.00 m3.</t>
  </si>
  <si>
    <t>HASTA 50 AÑOSADOBEMUY BUENO</t>
  </si>
  <si>
    <t>HASTA 50 AÑOSADOBEBUENO</t>
  </si>
  <si>
    <t>HASTA 50 AÑOSADOBEREGULAR</t>
  </si>
  <si>
    <t>Cisterna  de  concreto  armado  con capacidad hasta 5.00 m3.</t>
  </si>
  <si>
    <t>HASTA 50 AÑOSADOBEMALO</t>
  </si>
  <si>
    <t>Cisterna  de  concreto  armado  con capacidad hasta 10.00 m3.</t>
  </si>
  <si>
    <t>MAS DE 50 AÑOS</t>
  </si>
  <si>
    <t>Cisterna  de  concreto  armado  con capacidad hasta 20.00 m3.</t>
  </si>
  <si>
    <t>Cisterna  de  concreto  armado  con capacidad mayor de 20.00 m3.</t>
  </si>
  <si>
    <t>AGUA FRIA CORRIENTE MONOFASICA SIN EMPOTRAR</t>
  </si>
  <si>
    <t>SIN INSTALACION ELECTRICA NI SANITARIAS</t>
  </si>
  <si>
    <t>ESTRUCTURAS LAMINALES CURVADAS DE CONC. ARMADO QUE INCLUYEN EN UNA SOLA ARMADURA LA CIMENTACION Y EL TECHO PARA ESTE CASO NO SE CONSIDERA LOS VALORES DE LA COLUMNA Nº 2</t>
  </si>
  <si>
    <t>PLACAS DE CONCRETO E= 10 A 15 CM. ALBAÑILERIA ARMADA LADRILLO O SIMILAR CON COLUMNAS Y VIGAS DE AMARRE DE CONCRETO ARMADO</t>
  </si>
  <si>
    <t>LADRILLO O SIMILAR, DRYWALL O SIMILAR INCLUYE TECHO</t>
  </si>
  <si>
    <t>Losas deportivas, estacionamientos, patios de maniobras, superficie de rodadura, veredas</t>
  </si>
  <si>
    <t>MADERA SELECTA TRATADA SOBRE PILOTAJE DE MADERA CON BASE DE CONCRETO CON MUROS DE MADERA CONTRAPLACADA O SIMILAR</t>
  </si>
  <si>
    <t>ADOBE O SIMILAR</t>
  </si>
  <si>
    <t>Losas deportivas, estacionamientos,      patios de maniobras, superficie de rodadura, veredas</t>
  </si>
  <si>
    <t>MADERA TRATADA SELECTA CON BASE DE CONCRETO CON MUROS DE MADERA TIPO CONTRALAPACADA O SIMILAR</t>
  </si>
  <si>
    <t>MADERA CORRIENTE</t>
  </si>
  <si>
    <t>CAÑA GUAYAQUII PONA O PINTOC</t>
  </si>
  <si>
    <t>J</t>
  </si>
  <si>
    <t>LOSA O ALIGERADA DE CONCRETO ARMADO CON LUCES MAYORES 6 M CON SOBRE CARGA MAYOR A 300 KG/M2</t>
  </si>
  <si>
    <t>MADERA SELECTA TRATADA CON MATERIAL  IMPERMEABILIZANTE</t>
  </si>
  <si>
    <t>CALAMINA METALICA FIBROCEMENTO O TEJAS SOBRE TIJERALES DE MADERA</t>
  </si>
  <si>
    <t>Caja  de  registro  de  concreto  de 24”x24”</t>
  </si>
  <si>
    <t>TECHOS DE PALMAS (CRISNEJAS)</t>
  </si>
  <si>
    <t>Caja  de  registro  de  concreto  de 10”x20”</t>
  </si>
  <si>
    <t>Parapeto Ladrillo KK, de soga, acabado caravista, h = 0.80 m.- 1.00 m.</t>
  </si>
  <si>
    <t>PARQUET DE PRIMERA LAJAS CERAMICA NACIONAL LOSETA VENECIANA 40 X 40 PISO LAMINADO</t>
  </si>
  <si>
    <t>PARQUET DE 2DA LOSETA VENECIANA 30X30 LAJAS DE CEMENTO CON CANTO RODADO</t>
  </si>
  <si>
    <t>Q4</t>
  </si>
  <si>
    <t>Muro de contención concreto armado h =1.40 m., e = 15 cm.</t>
  </si>
  <si>
    <t>Q5</t>
  </si>
  <si>
    <t>Muro de contención concreto armado h = 2.50 m., e = 15 cm.</t>
  </si>
  <si>
    <t>ALUMINIO O MADERA FINA (CAOBA O SIMILAR) VIDRIO TRATADO  POLARIZADO LAMINADO O TEMPLADO</t>
  </si>
  <si>
    <t>Q6</t>
  </si>
  <si>
    <t>Muro de contención concreto armado h = 4.00 m., e = 15 cm.</t>
  </si>
  <si>
    <t>VENTANAS DE FIERRO O ALUMINIO INDRUSTRIAL PUERTAS CONTRAPLACADAS DE MADERA(CEDRO O SIMILAR), PUERTAS MATERIAL MDF O HDF VIDRIO SIMPLE TRANSPARENTE</t>
  </si>
  <si>
    <t>R3</t>
  </si>
  <si>
    <t>Escalera metálica caracol h = 3.00 m. de un piso a otro (entre pisos)</t>
  </si>
  <si>
    <t>S1</t>
  </si>
  <si>
    <t>Pastoral</t>
  </si>
  <si>
    <t>Pastorales h =2.20 m.</t>
  </si>
  <si>
    <t>MARMOL IMPORTADO MADERA FINA(CAOBA O SIMILAR) BALDOSA ACUSTICO EN TECHOS O SIMILAR</t>
  </si>
  <si>
    <t>Postes de concreto, un reflector, instalado y cableado, h = 12.00 m.</t>
  </si>
  <si>
    <t>TARRAJEO FORTACHADO Y/O YESO MOLDURADO PINTURA LAVABLE O BARNIZADO SOBRE MADERA</t>
  </si>
  <si>
    <t>Postes de concreto, un  reflector, instalado y cableado, h = 10,00 m.</t>
  </si>
  <si>
    <t>IGUAL AL PUNTO B SIN ASCENSOR,</t>
  </si>
  <si>
    <t>Muro de ladrillo de arcilla o similar, amarre en soga,  con  columnas de concreto armado, solaqueados h. hasta 2.40 m.</t>
  </si>
  <si>
    <t>Tanque de concreto armado con capacidad mayores a 15.00 m3.</t>
  </si>
  <si>
    <t>Losa de concreto simple espesor hasta 4”</t>
  </si>
  <si>
    <t>Parapeto ladrillo KK, de cabeza, acabado tarrajeado, h = 0.80 m.- 1.00 m.</t>
  </si>
  <si>
    <t>CUADRO DE VALORES UNITARIOS OFICIALES DE ADIFICACIONES</t>
  </si>
  <si>
    <t>ESTRUCTURAS</t>
  </si>
  <si>
    <t>ACABADOS</t>
  </si>
  <si>
    <t>EN EDIFICIOS AUMENTAR EL VALOR POR M2 EN 5% A PARTIR DEL 5to PISO</t>
  </si>
  <si>
    <t xml:space="preserve">EL VALOR UNITARIO POR M2 PARA UNA EDIFICACION DETERMINADA SE OBTIENE SUMANDO LOS VALORES SELECCIONADOS DE UNA </t>
  </si>
  <si>
    <t>DE LAS 7 COLUMNAS DEL CUADRO DE ACUERDO A SUS CARACTERISTICAS PREDOMINANTES</t>
  </si>
  <si>
    <t>LA DEMARCACION TERRITORIAL CONSIGNADA ES DE USO EXCLUSIVO PARA LA APLICACIÓN DEL PRESENTE CUADRO.</t>
  </si>
  <si>
    <t>ABARCA LAS LOCALIDADES UBICADAS EN EL TERRITORIO DE LA VERTIENTE OCCIDENTAL DE LA CORDILLERADE LOS ANDES</t>
  </si>
  <si>
    <t>Y LIMITADO AL NORTE POR LA FRONTERA CON EL ECUADOR, AL SUR POR LA FRONTERA CON CHILE AL OESTE POR LA LÍNEA DE BAJA MAREA LITORAL</t>
  </si>
  <si>
    <t>Y AL ESTE POR UNA LINEA QUE SIGUE APROXIMADAMENTE LA CURVA DEL NIVEL DE 2000 m.s.n.m.</t>
  </si>
  <si>
    <t>1.- REFERIDO AL DOBLE VIDRIADO HERMÉTICO, CON PROPIEDADES DE AISLAMIENTO TÉRMICO Y ACÚSTICO</t>
  </si>
  <si>
    <t xml:space="preserve">2.- REFERIDO AL VIDRIO QUE RECIBE TRATAMIENTO PARA INCREMENTAR SU RESISTENCIA MECÁNICA Y PROPIEDADES DE AISLAMIENTO ACÚSTICO Y TÉRMICO </t>
  </si>
  <si>
    <t xml:space="preserve">     SON COLOREADOS EN SU MASA PERMITIENDO LA VISIBILIDAD ENTRE 14% Y 83%.</t>
  </si>
  <si>
    <t>3.- REFERIDO AL VIDRIO QUE RECIBE TRATAMIENTO PARA INCREMENTAR SU RESISTENCIA MECÁNICA Y PROPIEDADES DE AISLAMIENTO ACÚSTICO Y TÉRMICO</t>
  </si>
  <si>
    <t xml:space="preserve">     PERMITEN LA VISIBILIDAD ENTRE 75% Y 92%.</t>
  </si>
  <si>
    <t>4.- REFERIDO AL VIDRIO PRIMARIO SIN TRATAMIENTO, PERMITEN LA TRANSMISIÓN DE LA VISIVILIDAD ENTRE 75% Y 92%.</t>
  </si>
  <si>
    <t>5.- SISTEMA DE BOMBEO DE AGUA Y DESAGUE, REFERIDO A INSTALACIONES INTERIORES SUBTERRÁNEAS (SISTERNAS, TANQUES SEPTICOS) Y AÉREAS (TANQUES ELEVADOS)</t>
  </si>
  <si>
    <t xml:space="preserve">     FORMAN PARTE INTERESANTE DE LA EDIFICACIÓN.</t>
  </si>
  <si>
    <t>6.- PARA ESTE CASO NO SE CONSIDERA LA COLUMNA N° 2</t>
  </si>
  <si>
    <t>7.- SE CONSIDERA COMO MINIMO LAVATORIO, INODORO Y DUCHA O TINA.</t>
  </si>
  <si>
    <t>LADRILLO, SILLAR O SIMILAR, DRYWALL O SIMILAR INCLUYE TECHO</t>
  </si>
  <si>
    <t xml:space="preserve">ABARCA LAS LOCALIDADES UBICADAS EN LA FAJA LONGITUDINAL: DEL TERRITORIO LIMITADO, AL NORTE POR LA FRONTERA CON </t>
  </si>
  <si>
    <t>ECUADOR AL SUR POR LA FRONTERA CON CHILE Y BOLIVIA AL OESTE POR LA CURVA DE NIVEL DE 2000  m.s.n.m. QUE LA SEPARA</t>
  </si>
  <si>
    <t xml:space="preserve">DE LA COSTA ESTE. POR UNA CURVA DE NIVEL QUE LA SEPARA DE LA SELVA, QUE PARTIENDO DE LA FRONTERA CON EL ECUADOR </t>
  </si>
  <si>
    <t xml:space="preserve">CONTINUA HASTA SU CONFLUENCIA CON EL RIO NOVA AFLUENTE DEL SAN ALEJANDRO, EN DONDE ASCIENDE HASTA LA COTA 1500  </t>
  </si>
  <si>
    <t>Y CONTINUA POR ESTA HACIA EL SUR HASTA SU CONFLUENCIA CON EL RIO SANABENI AFLUENTE DEL ENE DE ESTE PUNTO BAJA HAS-</t>
  </si>
  <si>
    <t>LA COTA 1500 Y CONTINUA HASTA LA FRONTERA CON BOLIVIA.</t>
  </si>
  <si>
    <t>ECUADOR AL SUR POR LA FRONTERA CON CHILE Y BOLIVIA AL OESTE POR LA CURVA DE NIVEL DE 2300  m.s.n.m. QUE LA SEPARA</t>
  </si>
  <si>
    <t xml:space="preserve">CONTINUA HASTA SU CONFLUENCIA CON EL RIO NOVA AFLUENTE DEL SAN ALEJANDRO, EN DONDE ASCIENDE HASTA LA COTA 2500  </t>
  </si>
  <si>
    <t>FORMATO DE DEPRECIACIÓN</t>
  </si>
  <si>
    <t>Descripción del (%) de depreciación del estado del inmueble según antigüedad.</t>
  </si>
  <si>
    <t>ANTIGUEDAD</t>
  </si>
  <si>
    <t>MATERIAL PREDOMINANTE</t>
  </si>
  <si>
    <t>VALOR (%)</t>
  </si>
  <si>
    <t>-</t>
  </si>
  <si>
    <t>CUADRO DE VALORES UNITARIOS OFICIALES DE EDIFICACIONES</t>
  </si>
  <si>
    <t>AUXI</t>
  </si>
  <si>
    <t>HASTA 5 AÑOS</t>
  </si>
  <si>
    <t>MAS 55 AÑOS</t>
  </si>
  <si>
    <t>HASTA 5 AÑOSCONCRETOMUY BUENO</t>
  </si>
  <si>
    <t>HASTA 5 AÑOSCONCRETOBUENO</t>
  </si>
  <si>
    <t>HASTA 5 AÑOSCONCRETOREGULAR</t>
  </si>
  <si>
    <t>HASTA 5 AÑOSCONCRETOMALO</t>
  </si>
  <si>
    <t>HASTA 5 AÑOSLADRILLOMUY BUENO</t>
  </si>
  <si>
    <t>HASTA 5 AÑOSLADRILLOBUENO</t>
  </si>
  <si>
    <t>HASTA 5 AÑOSLADRILLOREGULAR</t>
  </si>
  <si>
    <t>HASTA 5 AÑOSLADRILLOMALO</t>
  </si>
  <si>
    <t>HASTA 5 AÑOSADOBEMUY BUENO</t>
  </si>
  <si>
    <t>HASTA 5 AÑOSADOBEBUENO</t>
  </si>
  <si>
    <t>HASTA 5 AÑOSADOBEREGULAR</t>
  </si>
  <si>
    <t>HASTA 5 AÑOSADOBEMALO</t>
  </si>
  <si>
    <t>HASTA 30 AÑOSCONCRETOMUY BUENO</t>
  </si>
  <si>
    <t>HASTA 30 AÑOSCONCRETOBUENO</t>
  </si>
  <si>
    <t>HASTA 30 AÑOSCONCRETOREGULAR</t>
  </si>
  <si>
    <t>HASTA 30 AÑOSLADRILLOBUENO</t>
  </si>
  <si>
    <t>HASTA 30 AÑOSLADRILLOREGULAR</t>
  </si>
  <si>
    <t>MAS 55 AÑOSCONCRETOMUY BUENO</t>
  </si>
  <si>
    <t>MAS 55 AÑOSCONCRETOBUENO</t>
  </si>
  <si>
    <t>MAS 55 AÑOSCONCRETOREGULAR</t>
  </si>
  <si>
    <t>MAS 55 AÑOSCONCRETOMALO</t>
  </si>
  <si>
    <t>MAS 55 AÑOSLADRILLOMUY BUENO</t>
  </si>
  <si>
    <t>MAS 55 AÑOSLADRILLOBUENO</t>
  </si>
  <si>
    <t>MAS 55 AÑOSLADRILLOREGULAR</t>
  </si>
  <si>
    <t>MAS 55 AÑOSLADRILLOMALO</t>
  </si>
  <si>
    <t>MAS 55 AÑOSADOBEMUY BUENO</t>
  </si>
  <si>
    <t>MAS 55 AÑOSADOBEBUENO</t>
  </si>
  <si>
    <t>MAS 55 AÑOSADOBEREGULAR</t>
  </si>
  <si>
    <t>MAS 55 AÑOSADOBEMALO</t>
  </si>
  <si>
    <t>ANCASH</t>
  </si>
  <si>
    <t>Resolución Ministerial N.° 411-2024-VIVIENDA</t>
  </si>
  <si>
    <t>PARA LA SELVA AL 31 DE OCTUBRE DEL 2024</t>
  </si>
  <si>
    <t>V. U
2025 S/.</t>
  </si>
  <si>
    <t>FORMATO DE TASACIÓN PARA EL AÑO FISCAL 2025-2026</t>
  </si>
  <si>
    <t>PARA LA COSTA AL 31 DE OCTUBRE DEL 2025</t>
  </si>
  <si>
    <t>Resolución Ministerial N.° 277-2025-VIVIENDA</t>
  </si>
  <si>
    <t>PARA LA SIERRA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</si>
</sst>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S/.&quot;\ #,##0.00"/>
    <numFmt numFmtId="165" formatCode="[$$-409]#,##0.0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8"/>
      <color rgb="FF0F0F0F"/>
      <name val="Arial Narrow"/>
      <family val="2"/>
    </font>
    <font>
      <sz val="8"/>
      <color rgb="FF0F0F0F"/>
      <name val="Arial Narrow"/>
      <family val="2"/>
    </font>
    <font>
      <sz val="8"/>
      <color rgb="FF000000"/>
      <name val="Arial Narrow"/>
      <family val="2"/>
    </font>
    <font>
      <sz val="8"/>
      <color rgb="FF0B0B0B"/>
      <name val="Arial Narrow"/>
      <family val="2"/>
    </font>
    <font>
      <b/>
      <sz val="8"/>
      <color rgb="FF0B0B0B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DCDCD"/>
      </patternFill>
    </fill>
    <fill>
      <patternFill patternType="solid">
        <fgColor rgb="FFD6D6D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229">
    <xf numFmtId="0" fontId="0" fillId="0" borderId="0" xfId="0"/>
    <xf numFmtId="49" fontId="17" fillId="9" borderId="1" xfId="0" applyNumberFormat="1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4" fontId="17" fillId="9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0" fillId="9" borderId="1" xfId="0" applyFont="1" applyFill="1" applyBorder="1" applyAlignment="1" applyProtection="1">
      <alignment vertical="center" wrapText="1"/>
      <protection hidden="1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2" fontId="20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49" fontId="0" fillId="0" borderId="1" xfId="0" applyNumberFormat="1" applyBorder="1" applyAlignment="1" applyProtection="1">
      <alignment vertical="center"/>
      <protection hidden="1"/>
    </xf>
    <xf numFmtId="1" fontId="0" fillId="0" borderId="1" xfId="0" applyNumberForma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4" fontId="11" fillId="0" borderId="1" xfId="0" applyNumberFormat="1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0" fontId="20" fillId="9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20" fillId="10" borderId="1" xfId="0" applyFont="1" applyFill="1" applyBorder="1" applyAlignment="1" applyProtection="1">
      <alignment vertical="center" wrapText="1"/>
      <protection hidden="1"/>
    </xf>
    <xf numFmtId="0" fontId="15" fillId="10" borderId="1" xfId="0" applyFont="1" applyFill="1" applyBorder="1" applyAlignment="1" applyProtection="1">
      <alignment horizontal="center" vertical="center"/>
      <protection hidden="1"/>
    </xf>
    <xf numFmtId="0" fontId="20" fillId="10" borderId="1" xfId="0" applyFont="1" applyFill="1" applyBorder="1" applyAlignment="1" applyProtection="1">
      <alignment horizontal="center" vertical="center" wrapText="1"/>
      <protection hidden="1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2" fontId="20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20" fillId="8" borderId="1" xfId="0" applyFont="1" applyFill="1" applyBorder="1" applyAlignment="1" applyProtection="1">
      <alignment horizontal="left" vertical="center" wrapText="1"/>
      <protection hidden="1"/>
    </xf>
    <xf numFmtId="0" fontId="15" fillId="8" borderId="1" xfId="0" applyFont="1" applyFill="1" applyBorder="1" applyAlignment="1" applyProtection="1">
      <alignment horizontal="center" vertical="center"/>
      <protection hidden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17" fillId="8" borderId="1" xfId="0" applyFont="1" applyFill="1" applyBorder="1" applyAlignment="1" applyProtection="1">
      <alignment horizontal="center" vertical="center"/>
      <protection hidden="1"/>
    </xf>
    <xf numFmtId="2" fontId="20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9" fontId="15" fillId="0" borderId="0" xfId="0" applyNumberFormat="1" applyFont="1" applyAlignment="1" applyProtection="1">
      <alignment vertical="center"/>
      <protection hidden="1"/>
    </xf>
    <xf numFmtId="164" fontId="17" fillId="0" borderId="1" xfId="0" applyNumberFormat="1" applyFont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1" fontId="17" fillId="0" borderId="1" xfId="2" applyNumberFormat="1" applyFont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6" fillId="0" borderId="1" xfId="1" applyFont="1" applyBorder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vertical="center"/>
      <protection hidden="1"/>
    </xf>
    <xf numFmtId="4" fontId="15" fillId="0" borderId="0" xfId="0" applyNumberFormat="1" applyFont="1" applyAlignment="1" applyProtection="1">
      <alignment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2" fontId="23" fillId="0" borderId="1" xfId="0" applyNumberFormat="1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22" fillId="0" borderId="1" xfId="0" applyFont="1" applyBorder="1" applyProtection="1"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164" fontId="19" fillId="0" borderId="1" xfId="0" quotePrefix="1" applyNumberFormat="1" applyFont="1" applyBorder="1" applyAlignment="1" applyProtection="1">
      <alignment horizontal="center" vertical="center"/>
      <protection hidden="1"/>
    </xf>
    <xf numFmtId="0" fontId="17" fillId="9" borderId="0" xfId="0" applyFont="1" applyFill="1" applyAlignment="1" applyProtection="1">
      <alignment horizontal="center"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17" fillId="8" borderId="0" xfId="0" applyFont="1" applyFill="1" applyAlignment="1" applyProtection="1">
      <alignment horizontal="center" vertical="center"/>
      <protection hidden="1"/>
    </xf>
    <xf numFmtId="0" fontId="20" fillId="9" borderId="8" xfId="0" applyFont="1" applyFill="1" applyBorder="1" applyAlignment="1" applyProtection="1">
      <alignment horizontal="left" vertical="center"/>
      <protection hidden="1"/>
    </xf>
    <xf numFmtId="0" fontId="20" fillId="10" borderId="8" xfId="0" applyFont="1" applyFill="1" applyBorder="1" applyAlignment="1" applyProtection="1">
      <alignment horizontal="left" vertical="center"/>
      <protection hidden="1"/>
    </xf>
    <xf numFmtId="0" fontId="20" fillId="8" borderId="8" xfId="0" applyFont="1" applyFill="1" applyBorder="1" applyAlignment="1" applyProtection="1">
      <alignment horizontal="left" vertical="center"/>
      <protection hidden="1"/>
    </xf>
    <xf numFmtId="0" fontId="17" fillId="9" borderId="3" xfId="0" applyFont="1" applyFill="1" applyBorder="1" applyAlignment="1" applyProtection="1">
      <alignment horizontal="center" vertical="center"/>
      <protection hidden="1"/>
    </xf>
    <xf numFmtId="0" fontId="17" fillId="10" borderId="3" xfId="0" applyFont="1" applyFill="1" applyBorder="1" applyAlignment="1" applyProtection="1">
      <alignment horizontal="center" vertical="center"/>
      <protection hidden="1"/>
    </xf>
    <xf numFmtId="0" fontId="17" fillId="8" borderId="3" xfId="0" applyFont="1" applyFill="1" applyBorder="1" applyAlignment="1" applyProtection="1">
      <alignment horizontal="center" vertical="center"/>
      <protection hidden="1"/>
    </xf>
    <xf numFmtId="0" fontId="20" fillId="8" borderId="13" xfId="0" applyFont="1" applyFill="1" applyBorder="1" applyAlignment="1" applyProtection="1">
      <alignment horizontal="left" vertical="center"/>
      <protection hidden="1"/>
    </xf>
    <xf numFmtId="0" fontId="20" fillId="8" borderId="10" xfId="0" applyFont="1" applyFill="1" applyBorder="1" applyAlignment="1" applyProtection="1">
      <alignment horizontal="center" vertical="center" wrapText="1"/>
      <protection hidden="1"/>
    </xf>
    <xf numFmtId="0" fontId="15" fillId="8" borderId="10" xfId="0" applyFont="1" applyFill="1" applyBorder="1" applyAlignment="1" applyProtection="1">
      <alignment horizontal="center" vertical="center"/>
      <protection hidden="1"/>
    </xf>
    <xf numFmtId="2" fontId="20" fillId="8" borderId="10" xfId="0" applyNumberFormat="1" applyFont="1" applyFill="1" applyBorder="1" applyAlignment="1" applyProtection="1">
      <alignment horizontal="center" vertical="center" wrapText="1"/>
      <protection hidden="1"/>
    </xf>
    <xf numFmtId="0" fontId="17" fillId="8" borderId="10" xfId="0" applyFont="1" applyFill="1" applyBorder="1" applyAlignment="1" applyProtection="1">
      <alignment horizontal="center" vertical="center"/>
      <protection hidden="1"/>
    </xf>
    <xf numFmtId="0" fontId="30" fillId="3" borderId="9" xfId="0" applyFont="1" applyFill="1" applyBorder="1" applyAlignment="1" applyProtection="1">
      <alignment horizontal="center" vertical="center"/>
      <protection hidden="1"/>
    </xf>
    <xf numFmtId="0" fontId="30" fillId="3" borderId="12" xfId="0" applyFont="1" applyFill="1" applyBorder="1" applyAlignment="1" applyProtection="1">
      <alignment horizontal="center" vertical="center"/>
      <protection hidden="1"/>
    </xf>
    <xf numFmtId="0" fontId="30" fillId="3" borderId="7" xfId="0" applyFont="1" applyFill="1" applyBorder="1" applyAlignment="1" applyProtection="1">
      <alignment horizontal="center" vertical="center"/>
      <protection hidden="1"/>
    </xf>
    <xf numFmtId="0" fontId="10" fillId="10" borderId="1" xfId="0" applyFont="1" applyFill="1" applyBorder="1" applyAlignment="1" applyProtection="1">
      <alignment horizontal="center" vertical="center"/>
      <protection hidden="1"/>
    </xf>
    <xf numFmtId="0" fontId="11" fillId="10" borderId="1" xfId="0" applyFont="1" applyFill="1" applyBorder="1" applyAlignment="1" applyProtection="1">
      <alignment horizontal="left" vertical="center" wrapText="1"/>
      <protection hidden="1"/>
    </xf>
    <xf numFmtId="0" fontId="11" fillId="10" borderId="1" xfId="0" applyFont="1" applyFill="1" applyBorder="1" applyAlignment="1" applyProtection="1">
      <alignment horizontal="center" vertical="center"/>
      <protection hidden="1"/>
    </xf>
    <xf numFmtId="4" fontId="11" fillId="10" borderId="1" xfId="0" applyNumberFormat="1" applyFont="1" applyFill="1" applyBorder="1" applyAlignment="1" applyProtection="1">
      <alignment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left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4" fontId="11" fillId="8" borderId="1" xfId="0" applyNumberFormat="1" applyFont="1" applyFill="1" applyBorder="1" applyAlignment="1" applyProtection="1">
      <alignment vertical="center"/>
      <protection hidden="1"/>
    </xf>
    <xf numFmtId="0" fontId="10" fillId="11" borderId="1" xfId="0" applyFont="1" applyFill="1" applyBorder="1" applyAlignment="1" applyProtection="1">
      <alignment horizontal="center" vertical="center"/>
      <protection hidden="1"/>
    </xf>
    <xf numFmtId="0" fontId="11" fillId="11" borderId="1" xfId="0" applyFont="1" applyFill="1" applyBorder="1" applyAlignment="1" applyProtection="1">
      <alignment horizontal="left" vertical="center" wrapText="1"/>
      <protection hidden="1"/>
    </xf>
    <xf numFmtId="0" fontId="11" fillId="11" borderId="1" xfId="0" applyFont="1" applyFill="1" applyBorder="1" applyAlignment="1" applyProtection="1">
      <alignment horizontal="center" vertical="center"/>
      <protection hidden="1"/>
    </xf>
    <xf numFmtId="4" fontId="11" fillId="11" borderId="1" xfId="0" applyNumberFormat="1" applyFont="1" applyFill="1" applyBorder="1" applyAlignment="1" applyProtection="1">
      <alignment vertical="center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11" fillId="12" borderId="1" xfId="0" applyFont="1" applyFill="1" applyBorder="1" applyAlignment="1" applyProtection="1">
      <alignment horizontal="left" vertical="center" wrapText="1"/>
      <protection hidden="1"/>
    </xf>
    <xf numFmtId="0" fontId="11" fillId="12" borderId="1" xfId="0" applyFont="1" applyFill="1" applyBorder="1" applyAlignment="1" applyProtection="1">
      <alignment horizontal="center" vertical="center"/>
      <protection hidden="1"/>
    </xf>
    <xf numFmtId="4" fontId="11" fillId="12" borderId="1" xfId="0" applyNumberFormat="1" applyFont="1" applyFill="1" applyBorder="1" applyAlignment="1" applyProtection="1">
      <alignment vertic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left" vertical="center" wrapText="1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4" fontId="11" fillId="13" borderId="1" xfId="0" applyNumberFormat="1" applyFont="1" applyFill="1" applyBorder="1" applyAlignment="1" applyProtection="1">
      <alignment vertical="center"/>
      <protection hidden="1"/>
    </xf>
    <xf numFmtId="0" fontId="10" fillId="14" borderId="1" xfId="0" applyFont="1" applyFill="1" applyBorder="1" applyAlignment="1" applyProtection="1">
      <alignment horizontal="center" vertical="center"/>
      <protection hidden="1"/>
    </xf>
    <xf numFmtId="0" fontId="11" fillId="14" borderId="1" xfId="0" applyFont="1" applyFill="1" applyBorder="1" applyAlignment="1" applyProtection="1">
      <alignment horizontal="left" vertical="center" wrapText="1"/>
      <protection hidden="1"/>
    </xf>
    <xf numFmtId="0" fontId="11" fillId="14" borderId="1" xfId="0" applyFont="1" applyFill="1" applyBorder="1" applyAlignment="1" applyProtection="1">
      <alignment horizontal="center" vertical="center"/>
      <protection hidden="1"/>
    </xf>
    <xf numFmtId="4" fontId="11" fillId="14" borderId="1" xfId="0" applyNumberFormat="1" applyFont="1" applyFill="1" applyBorder="1" applyAlignment="1" applyProtection="1">
      <alignment vertical="center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4" fontId="11" fillId="9" borderId="1" xfId="0" applyNumberFormat="1" applyFont="1" applyFill="1" applyBorder="1" applyAlignment="1" applyProtection="1">
      <alignment vertical="center"/>
      <protection hidden="1"/>
    </xf>
    <xf numFmtId="0" fontId="11" fillId="11" borderId="1" xfId="0" applyFont="1" applyFill="1" applyBorder="1" applyAlignment="1" applyProtection="1">
      <alignment vertical="center" wrapText="1"/>
      <protection hidden="1"/>
    </xf>
    <xf numFmtId="0" fontId="11" fillId="10" borderId="1" xfId="0" applyFont="1" applyFill="1" applyBorder="1" applyAlignment="1" applyProtection="1">
      <alignment vertical="center" wrapText="1"/>
      <protection hidden="1"/>
    </xf>
    <xf numFmtId="0" fontId="11" fillId="14" borderId="1" xfId="0" applyFont="1" applyFill="1" applyBorder="1" applyAlignment="1" applyProtection="1">
      <alignment vertical="center" wrapText="1"/>
      <protection hidden="1"/>
    </xf>
    <xf numFmtId="0" fontId="11" fillId="15" borderId="1" xfId="0" applyFont="1" applyFill="1" applyBorder="1" applyAlignment="1" applyProtection="1">
      <alignment horizontal="left" vertical="center" wrapText="1"/>
      <protection hidden="1"/>
    </xf>
    <xf numFmtId="0" fontId="11" fillId="15" borderId="1" xfId="0" applyFont="1" applyFill="1" applyBorder="1" applyAlignment="1" applyProtection="1">
      <alignment vertical="center" wrapText="1"/>
      <protection hidden="1"/>
    </xf>
    <xf numFmtId="0" fontId="11" fillId="15" borderId="1" xfId="0" applyFont="1" applyFill="1" applyBorder="1" applyAlignment="1" applyProtection="1">
      <alignment horizontal="center" vertical="center"/>
      <protection hidden="1"/>
    </xf>
    <xf numFmtId="4" fontId="11" fillId="15" borderId="1" xfId="0" applyNumberFormat="1" applyFont="1" applyFill="1" applyBorder="1" applyAlignment="1" applyProtection="1">
      <alignment vertical="center"/>
      <protection hidden="1"/>
    </xf>
    <xf numFmtId="0" fontId="11" fillId="9" borderId="1" xfId="0" applyFont="1" applyFill="1" applyBorder="1" applyAlignment="1" applyProtection="1">
      <alignment vertical="center" wrapText="1"/>
      <protection hidden="1"/>
    </xf>
    <xf numFmtId="0" fontId="11" fillId="12" borderId="1" xfId="0" applyFont="1" applyFill="1" applyBorder="1" applyAlignment="1" applyProtection="1">
      <alignment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9" fillId="11" borderId="1" xfId="0" applyFont="1" applyFill="1" applyBorder="1" applyAlignment="1" applyProtection="1">
      <alignment horizontal="center" vertical="center"/>
    </xf>
    <xf numFmtId="0" fontId="11" fillId="11" borderId="1" xfId="0" applyFont="1" applyFill="1" applyBorder="1" applyAlignment="1" applyProtection="1">
      <alignment horizontal="left" vertical="center" wrapText="1"/>
    </xf>
    <xf numFmtId="0" fontId="11" fillId="11" borderId="1" xfId="0" applyFont="1" applyFill="1" applyBorder="1" applyAlignment="1" applyProtection="1">
      <alignment horizontal="center" vertical="center"/>
    </xf>
    <xf numFmtId="4" fontId="11" fillId="11" borderId="1" xfId="0" applyNumberFormat="1" applyFont="1" applyFill="1" applyBorder="1" applyAlignment="1" applyProtection="1">
      <alignment vertical="center"/>
    </xf>
    <xf numFmtId="0" fontId="10" fillId="11" borderId="1" xfId="0" applyFont="1" applyFill="1" applyBorder="1" applyAlignment="1" applyProtection="1">
      <alignment horizontal="center"/>
    </xf>
    <xf numFmtId="0" fontId="0" fillId="11" borderId="0" xfId="0" applyFill="1" applyProtection="1"/>
    <xf numFmtId="0" fontId="11" fillId="11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vertical="center" wrapText="1"/>
    </xf>
    <xf numFmtId="0" fontId="11" fillId="10" borderId="1" xfId="0" applyFont="1" applyFill="1" applyBorder="1" applyAlignment="1" applyProtection="1">
      <alignment horizontal="left" vertical="center" wrapText="1"/>
    </xf>
    <xf numFmtId="0" fontId="11" fillId="10" borderId="1" xfId="0" applyFont="1" applyFill="1" applyBorder="1" applyAlignment="1" applyProtection="1">
      <alignment horizontal="center" vertical="center"/>
    </xf>
    <xf numFmtId="4" fontId="11" fillId="10" borderId="1" xfId="0" applyNumberFormat="1" applyFont="1" applyFill="1" applyBorder="1" applyAlignment="1" applyProtection="1">
      <alignment vertical="center"/>
    </xf>
    <xf numFmtId="0" fontId="10" fillId="10" borderId="1" xfId="0" applyFont="1" applyFill="1" applyBorder="1" applyAlignment="1" applyProtection="1">
      <alignment horizontal="center"/>
    </xf>
    <xf numFmtId="0" fontId="0" fillId="10" borderId="0" xfId="0" applyFill="1" applyProtection="1"/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4" fontId="11" fillId="0" borderId="1" xfId="0" applyNumberFormat="1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right" vertical="center"/>
      <protection hidden="1"/>
    </xf>
    <xf numFmtId="0" fontId="13" fillId="0" borderId="4" xfId="0" applyFont="1" applyBorder="1" applyAlignment="1" applyProtection="1">
      <alignment horizontal="right" vertical="center"/>
      <protection hidden="1"/>
    </xf>
    <xf numFmtId="0" fontId="13" fillId="0" borderId="8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4" fontId="15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4" fontId="17" fillId="0" borderId="2" xfId="0" applyNumberFormat="1" applyFont="1" applyBorder="1" applyAlignment="1" applyProtection="1">
      <alignment horizontal="center" vertical="center"/>
      <protection hidden="1"/>
    </xf>
    <xf numFmtId="164" fontId="15" fillId="9" borderId="7" xfId="0" applyNumberFormat="1" applyFont="1" applyFill="1" applyBorder="1" applyAlignment="1" applyProtection="1">
      <alignment horizontal="center" vertical="center"/>
      <protection locked="0"/>
    </xf>
    <xf numFmtId="164" fontId="15" fillId="9" borderId="5" xfId="0" applyNumberFormat="1" applyFont="1" applyFill="1" applyBorder="1" applyAlignment="1" applyProtection="1">
      <alignment horizontal="center" vertical="center"/>
      <protection locked="0"/>
    </xf>
    <xf numFmtId="164" fontId="15" fillId="9" borderId="9" xfId="0" applyNumberFormat="1" applyFont="1" applyFill="1" applyBorder="1" applyAlignment="1" applyProtection="1">
      <alignment horizontal="center" vertical="center"/>
      <protection locked="0"/>
    </xf>
    <xf numFmtId="49" fontId="17" fillId="9" borderId="3" xfId="0" applyNumberFormat="1" applyFont="1" applyFill="1" applyBorder="1" applyAlignment="1" applyProtection="1">
      <alignment horizontal="center" vertical="center"/>
      <protection locked="0"/>
    </xf>
    <xf numFmtId="49" fontId="17" fillId="9" borderId="4" xfId="0" applyNumberFormat="1" applyFont="1" applyFill="1" applyBorder="1" applyAlignment="1" applyProtection="1">
      <alignment horizontal="center" vertical="center"/>
      <protection locked="0"/>
    </xf>
    <xf numFmtId="49" fontId="17" fillId="9" borderId="8" xfId="0" applyNumberFormat="1" applyFont="1" applyFill="1" applyBorder="1" applyAlignment="1" applyProtection="1">
      <alignment horizontal="center" vertical="center"/>
      <protection locked="0"/>
    </xf>
    <xf numFmtId="164" fontId="19" fillId="0" borderId="3" xfId="0" applyNumberFormat="1" applyFont="1" applyBorder="1" applyAlignment="1" applyProtection="1">
      <alignment vertical="center"/>
      <protection hidden="1"/>
    </xf>
    <xf numFmtId="164" fontId="19" fillId="0" borderId="8" xfId="0" applyNumberFormat="1" applyFont="1" applyBorder="1" applyAlignment="1" applyProtection="1">
      <alignment vertical="center"/>
      <protection hidden="1"/>
    </xf>
    <xf numFmtId="164" fontId="19" fillId="0" borderId="1" xfId="0" applyNumberFormat="1" applyFont="1" applyBorder="1" applyAlignment="1" applyProtection="1">
      <alignment vertical="center"/>
      <protection hidden="1"/>
    </xf>
    <xf numFmtId="49" fontId="17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164" fontId="15" fillId="0" borderId="7" xfId="0" applyNumberFormat="1" applyFont="1" applyBorder="1" applyAlignment="1" applyProtection="1">
      <alignment horizontal="center" vertical="center"/>
      <protection hidden="1"/>
    </xf>
    <xf numFmtId="164" fontId="15" fillId="0" borderId="5" xfId="0" applyNumberFormat="1" applyFont="1" applyBorder="1" applyAlignment="1" applyProtection="1">
      <alignment horizontal="center" vertical="center"/>
      <protection hidden="1"/>
    </xf>
    <xf numFmtId="164" fontId="15" fillId="0" borderId="9" xfId="0" applyNumberFormat="1" applyFont="1" applyBorder="1" applyAlignment="1" applyProtection="1">
      <alignment horizontal="center" vertical="center"/>
      <protection hidden="1"/>
    </xf>
    <xf numFmtId="4" fontId="15" fillId="9" borderId="7" xfId="0" applyNumberFormat="1" applyFont="1" applyFill="1" applyBorder="1" applyAlignment="1" applyProtection="1">
      <alignment horizontal="center" vertical="center"/>
      <protection locked="0"/>
    </xf>
    <xf numFmtId="4" fontId="15" fillId="9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49" fontId="15" fillId="9" borderId="1" xfId="0" quotePrefix="1" applyNumberFormat="1" applyFont="1" applyFill="1" applyBorder="1" applyAlignment="1" applyProtection="1">
      <alignment horizontal="center" vertical="center"/>
      <protection locked="0"/>
    </xf>
    <xf numFmtId="0" fontId="29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26" fillId="9" borderId="3" xfId="0" applyFont="1" applyFill="1" applyBorder="1" applyAlignment="1" applyProtection="1">
      <alignment horizontal="center" vertical="center"/>
      <protection locked="0"/>
    </xf>
    <xf numFmtId="0" fontId="26" fillId="9" borderId="4" xfId="0" applyFont="1" applyFill="1" applyBorder="1" applyAlignment="1" applyProtection="1">
      <alignment horizontal="center" vertical="center"/>
      <protection locked="0"/>
    </xf>
    <xf numFmtId="0" fontId="26" fillId="9" borderId="8" xfId="0" applyFont="1" applyFill="1" applyBorder="1" applyAlignment="1" applyProtection="1">
      <alignment horizontal="center" vertical="center"/>
      <protection locked="0"/>
    </xf>
    <xf numFmtId="49" fontId="17" fillId="9" borderId="3" xfId="0" applyNumberFormat="1" applyFont="1" applyFill="1" applyBorder="1" applyAlignment="1" applyProtection="1">
      <alignment vertical="center"/>
      <protection locked="0"/>
    </xf>
    <xf numFmtId="49" fontId="17" fillId="9" borderId="4" xfId="0" applyNumberFormat="1" applyFont="1" applyFill="1" applyBorder="1" applyAlignment="1" applyProtection="1">
      <alignment vertical="center"/>
      <protection locked="0"/>
    </xf>
    <xf numFmtId="49" fontId="17" fillId="9" borderId="8" xfId="0" applyNumberFormat="1" applyFont="1" applyFill="1" applyBorder="1" applyAlignment="1" applyProtection="1">
      <alignment vertical="center"/>
      <protection locked="0"/>
    </xf>
    <xf numFmtId="0" fontId="17" fillId="9" borderId="1" xfId="0" applyFont="1" applyFill="1" applyBorder="1" applyAlignment="1" applyProtection="1">
      <alignment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7" fillId="9" borderId="3" xfId="0" applyFont="1" applyFill="1" applyBorder="1" applyAlignment="1" applyProtection="1">
      <alignment horizontal="center" vertical="center"/>
      <protection locked="0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164" fontId="17" fillId="0" borderId="0" xfId="0" applyNumberFormat="1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right" vertical="center"/>
      <protection hidden="1"/>
    </xf>
    <xf numFmtId="0" fontId="7" fillId="0" borderId="4" xfId="0" applyFont="1" applyBorder="1" applyAlignment="1" applyProtection="1">
      <alignment horizontal="right" vertical="center"/>
      <protection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0" borderId="7" xfId="0" applyFont="1" applyBorder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right" vertical="center"/>
      <protection hidden="1"/>
    </xf>
    <xf numFmtId="4" fontId="17" fillId="9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65" fontId="17" fillId="0" borderId="1" xfId="0" applyNumberFormat="1" applyFont="1" applyBorder="1" applyAlignment="1" applyProtection="1">
      <alignment vertical="center"/>
      <protection hidden="1"/>
    </xf>
    <xf numFmtId="164" fontId="17" fillId="0" borderId="1" xfId="0" applyNumberFormat="1" applyFont="1" applyBorder="1" applyAlignment="1" applyProtection="1">
      <alignment horizontal="right" vertical="center"/>
      <protection hidden="1"/>
    </xf>
    <xf numFmtId="0" fontId="15" fillId="0" borderId="5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14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Protection="1">
      <protection hidden="1"/>
    </xf>
    <xf numFmtId="0" fontId="21" fillId="6" borderId="1" xfId="0" applyFont="1" applyFill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 Narrow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409575</xdr:colOff>
      <xdr:row>0</xdr:row>
      <xdr:rowOff>85725</xdr:rowOff>
    </xdr:from>
    <xdr:to>
      <xdr:col>19</xdr:col>
      <xdr:colOff>371474</xdr:colOff>
      <xdr:row>3</xdr:row>
      <xdr:rowOff>118110</xdr:rowOff>
    </xdr:to>
    <xdr:pic>
      <xdr:nvPicPr>
        <xdr:cNvPr id="1423" name="Imagen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85725"/>
          <a:ext cx="866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48D780-BFF3-4D31-8D68-2CD2F09A0B08}" name="Tabla1" displayName="Tabla1" ref="DE1:DK125" totalsRowShown="0" headerRowDxfId="11" dataDxfId="9" headerRowBorderDxfId="10" tableBorderDxfId="8" totalsRowBorderDxfId="7">
  <autoFilter ref="DE1:DK125" xr:uid="{9048D780-BFF3-4D31-8D68-2CD2F09A0B08}"/>
  <tableColumns count="7">
    <tableColumn id="1" xr3:uid="{E45821B7-8809-4539-BF95-AB2F2EF2F1E6}" name="Tipo" dataDxfId="6"/>
    <tableColumn id="2" xr3:uid="{0F1730E4-4B6A-4F09-A653-750FDAAF0DD6}" name="Descripcion" dataDxfId="5"/>
    <tableColumn id="3" xr3:uid="{D8A99839-3895-4302-A012-EC2D1C52DC63}" name="Cat." dataDxfId="4"/>
    <tableColumn id="4" xr3:uid="{D0FEC56B-60A4-45E8-9A45-1868FF91BACE}" name="Valor" dataDxfId="3"/>
    <tableColumn id="5" xr3:uid="{F79AAAD9-8423-4FC9-A6B8-ECD5A435658C}" name="Zona" dataDxfId="2"/>
    <tableColumn id="6" xr3:uid="{F9BD79CD-E095-4CD2-85B4-DE7793360F15}" name="Año" dataDxfId="1"/>
    <tableColumn id="7" xr3:uid="{2776A436-B05C-4F64-B7B5-3733636998B8}" name="AUXI" dataDxfId="0">
      <calculatedColumnFormula>Tabla1[[#This Row],[Tipo]]&amp;"."&amp;Tabla1[[#This Row],[Zona]]&amp;"."&amp;Tabla1[[#This Row],[Cat.]]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:FB289"/>
  <sheetViews>
    <sheetView showGridLines="0" tabSelected="1" zoomScaleNormal="100" workbookViewId="0">
      <selection activeCell="E25" sqref="E25:H25"/>
    </sheetView>
  </sheetViews>
  <sheetFormatPr baseColWidth="10" defaultColWidth="11.42578125" defaultRowHeight="16.5" x14ac:dyDescent="0.25"/>
  <cols>
    <col min="1" max="1" width="1.7109375" style="6" customWidth="1"/>
    <col min="2" max="2" width="10.5703125" style="6" customWidth="1"/>
    <col min="3" max="3" width="8.7109375" style="6" customWidth="1"/>
    <col min="4" max="4" width="8.42578125" style="6" customWidth="1"/>
    <col min="5" max="5" width="7.42578125" style="6" customWidth="1"/>
    <col min="6" max="6" width="8.28515625" style="6" customWidth="1"/>
    <col min="7" max="7" width="5.7109375" style="6" bestFit="1" customWidth="1"/>
    <col min="8" max="8" width="0.85546875" style="6" customWidth="1"/>
    <col min="9" max="9" width="8.42578125" style="6" customWidth="1"/>
    <col min="10" max="10" width="6.28515625" style="6" customWidth="1"/>
    <col min="11" max="11" width="7.140625" style="6" customWidth="1"/>
    <col min="12" max="12" width="5.42578125" style="6" customWidth="1"/>
    <col min="13" max="13" width="7" style="6" customWidth="1"/>
    <col min="14" max="14" width="0.85546875" style="6" customWidth="1"/>
    <col min="15" max="15" width="6.5703125" style="6" customWidth="1"/>
    <col min="16" max="16" width="7.140625" style="6" customWidth="1"/>
    <col min="17" max="17" width="6.140625" style="6" bestFit="1" customWidth="1"/>
    <col min="18" max="18" width="7.85546875" style="6" customWidth="1"/>
    <col min="19" max="19" width="5.7109375" style="6" bestFit="1" customWidth="1"/>
    <col min="20" max="20" width="7.42578125" style="6" customWidth="1"/>
    <col min="21" max="21" width="12" style="6" bestFit="1" customWidth="1"/>
    <col min="22" max="22" width="11.42578125" style="6" customWidth="1"/>
    <col min="23" max="23" width="12" style="6" customWidth="1"/>
    <col min="24" max="105" width="11.42578125" style="6" customWidth="1"/>
    <col min="106" max="106" width="5.140625" style="6" customWidth="1"/>
    <col min="107" max="107" width="16.42578125" style="6" customWidth="1"/>
    <col min="108" max="108" width="2.42578125" style="6" customWidth="1"/>
    <col min="109" max="109" width="30.42578125" style="6" customWidth="1"/>
    <col min="110" max="110" width="45.28515625" style="6" customWidth="1"/>
    <col min="111" max="111" width="6.42578125" style="6" customWidth="1"/>
    <col min="112" max="112" width="7.5703125" style="8" customWidth="1"/>
    <col min="113" max="113" width="7.5703125" style="6" customWidth="1"/>
    <col min="114" max="114" width="6.7109375" style="6" customWidth="1"/>
    <col min="115" max="115" width="42.140625" style="6" hidden="1" customWidth="1"/>
    <col min="116" max="116" width="2.42578125" style="6" customWidth="1"/>
    <col min="117" max="117" width="9.85546875" style="6" customWidth="1"/>
    <col min="118" max="118" width="7.28515625" style="6" customWidth="1"/>
    <col min="119" max="119" width="12" style="6" customWidth="1"/>
    <col min="120" max="120" width="11.42578125" style="6" customWidth="1"/>
    <col min="121" max="121" width="11.5703125" style="6" customWidth="1"/>
    <col min="122" max="122" width="5.42578125" style="6" customWidth="1"/>
    <col min="123" max="123" width="15.7109375" style="6" customWidth="1"/>
    <col min="124" max="124" width="10.7109375" style="6" customWidth="1"/>
    <col min="125" max="125" width="11.7109375" style="6" customWidth="1"/>
    <col min="126" max="126" width="36.85546875" style="6" customWidth="1"/>
    <col min="127" max="127" width="7" style="6" customWidth="1"/>
    <col min="128" max="128" width="3.28515625" style="6" customWidth="1"/>
    <col min="129" max="129" width="9.5703125" style="6" customWidth="1"/>
    <col min="130" max="130" width="3.85546875" style="6" customWidth="1"/>
    <col min="131" max="131" width="5.85546875" style="6" customWidth="1"/>
    <col min="132" max="132" width="42.5703125" style="6" customWidth="1"/>
    <col min="133" max="133" width="80.7109375" style="6" customWidth="1"/>
    <col min="134" max="134" width="5.85546875" style="6" customWidth="1"/>
    <col min="135" max="135" width="6.140625" style="6" customWidth="1"/>
    <col min="136" max="136" width="2.42578125" style="6" customWidth="1"/>
    <col min="137" max="137" width="24" style="6" customWidth="1"/>
    <col min="138" max="138" width="2" style="6" customWidth="1"/>
    <col min="139" max="139" width="9.28515625" style="6" customWidth="1"/>
    <col min="140" max="140" width="17.42578125" style="6" customWidth="1"/>
    <col min="141" max="141" width="9.140625" style="6" customWidth="1"/>
    <col min="142" max="142" width="22.7109375" style="6" customWidth="1"/>
    <col min="143" max="143" width="16.28515625" style="6" customWidth="1"/>
    <col min="144" max="144" width="23.42578125" style="6" customWidth="1"/>
    <col min="145" max="145" width="15.85546875" style="6" customWidth="1"/>
    <col min="146" max="146" width="8.85546875" style="6" customWidth="1"/>
    <col min="147" max="147" width="13.140625" style="6" customWidth="1"/>
    <col min="148" max="148" width="17.5703125" style="6" customWidth="1"/>
    <col min="149" max="149" width="9.140625" style="6" customWidth="1"/>
    <col min="150" max="150" width="12.7109375" style="6" customWidth="1"/>
    <col min="151" max="151" width="21.42578125" style="6" customWidth="1"/>
    <col min="152" max="152" width="20.140625" style="6" customWidth="1"/>
    <col min="153" max="153" width="13.28515625" style="6" customWidth="1"/>
    <col min="154" max="154" width="12.5703125" style="6" customWidth="1"/>
    <col min="155" max="155" width="12.7109375" style="6" customWidth="1"/>
    <col min="156" max="156" width="14.7109375" style="6" customWidth="1"/>
    <col min="157" max="157" width="14.28515625" style="6" customWidth="1"/>
    <col min="158" max="158" width="10.7109375" style="6" customWidth="1"/>
    <col min="159" max="159" width="13.140625" style="6" customWidth="1"/>
    <col min="160" max="16384" width="11.42578125" style="6"/>
  </cols>
  <sheetData>
    <row r="1" spans="2:158" ht="25.5" x14ac:dyDescent="0.25">
      <c r="DB1" s="57" t="s">
        <v>0</v>
      </c>
      <c r="DC1" s="57" t="s">
        <v>1</v>
      </c>
      <c r="DE1" s="92" t="s">
        <v>2</v>
      </c>
      <c r="DF1" s="93" t="s">
        <v>3</v>
      </c>
      <c r="DG1" s="93" t="s">
        <v>4</v>
      </c>
      <c r="DH1" s="93" t="s">
        <v>5</v>
      </c>
      <c r="DI1" s="93" t="s">
        <v>6</v>
      </c>
      <c r="DJ1" s="94" t="s">
        <v>7</v>
      </c>
      <c r="DK1" s="93" t="s">
        <v>782</v>
      </c>
      <c r="DL1" s="58"/>
      <c r="DM1" s="57" t="s">
        <v>8</v>
      </c>
      <c r="DN1" s="57" t="s">
        <v>6</v>
      </c>
      <c r="DO1" s="57" t="s">
        <v>9</v>
      </c>
      <c r="DP1" s="57" t="s">
        <v>10</v>
      </c>
      <c r="DQ1" s="57" t="s">
        <v>11</v>
      </c>
      <c r="DR1" s="57" t="s">
        <v>12</v>
      </c>
      <c r="DS1" s="57" t="s">
        <v>13</v>
      </c>
      <c r="DT1" s="57" t="s">
        <v>14</v>
      </c>
      <c r="DU1" s="57" t="s">
        <v>15</v>
      </c>
      <c r="DV1" s="57"/>
      <c r="DW1" s="57" t="s">
        <v>16</v>
      </c>
      <c r="DY1" s="59" t="s">
        <v>17</v>
      </c>
      <c r="DZ1" s="60" t="s">
        <v>18</v>
      </c>
      <c r="EA1" s="59" t="s">
        <v>19</v>
      </c>
      <c r="EB1" s="60" t="s">
        <v>20</v>
      </c>
      <c r="EC1" s="60" t="s">
        <v>21</v>
      </c>
      <c r="ED1" s="60" t="s">
        <v>22</v>
      </c>
      <c r="EE1" s="60" t="s">
        <v>817</v>
      </c>
      <c r="EG1" s="61" t="s">
        <v>23</v>
      </c>
      <c r="EH1" s="49"/>
      <c r="EI1" s="61" t="s">
        <v>24</v>
      </c>
      <c r="EJ1" s="61" t="s">
        <v>25</v>
      </c>
      <c r="EK1" s="61" t="s">
        <v>26</v>
      </c>
      <c r="EL1" s="61" t="s">
        <v>27</v>
      </c>
      <c r="EM1" s="61" t="s">
        <v>28</v>
      </c>
      <c r="EN1" s="61" t="s">
        <v>29</v>
      </c>
      <c r="EO1" s="61" t="s">
        <v>30</v>
      </c>
      <c r="EP1" s="61" t="s">
        <v>31</v>
      </c>
      <c r="EQ1" s="61" t="s">
        <v>32</v>
      </c>
      <c r="ER1" s="61" t="s">
        <v>33</v>
      </c>
      <c r="ES1" s="61" t="s">
        <v>34</v>
      </c>
      <c r="ET1" s="61" t="s">
        <v>35</v>
      </c>
      <c r="EU1" s="61" t="s">
        <v>36</v>
      </c>
      <c r="EV1" s="61" t="s">
        <v>37</v>
      </c>
      <c r="EW1" s="61" t="s">
        <v>38</v>
      </c>
      <c r="EX1" s="61" t="s">
        <v>39</v>
      </c>
      <c r="EY1" s="61" t="s">
        <v>40</v>
      </c>
      <c r="EZ1" s="61" t="s">
        <v>41</v>
      </c>
      <c r="FA1" s="61" t="s">
        <v>42</v>
      </c>
      <c r="FB1" s="61" t="s">
        <v>43</v>
      </c>
    </row>
    <row r="2" spans="2:158" ht="22.5" customHeight="1" x14ac:dyDescent="0.25">
      <c r="B2" s="201" t="s">
        <v>818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DB2" s="54">
        <v>2026</v>
      </c>
      <c r="DC2" s="54" t="s">
        <v>44</v>
      </c>
      <c r="DE2" s="81" t="s">
        <v>45</v>
      </c>
      <c r="DF2" s="9" t="str">
        <f>COSTA!B8</f>
        <v>ESTRUCTURAS LAMINALES CURVADAS DE CONCRETO ARMADO QUE INCLUYEN EN UNA SOLA ARMADURA LA CIMENTACION Y EL TECHO PARA ESTE CASO NO SE CONSIDERA LOS VALORES DE LA COLUMNA Nº 2</v>
      </c>
      <c r="DG2" s="10" t="s">
        <v>47</v>
      </c>
      <c r="DH2" s="11">
        <v>894.27</v>
      </c>
      <c r="DI2" s="12" t="s">
        <v>48</v>
      </c>
      <c r="DJ2" s="84">
        <v>2026</v>
      </c>
      <c r="DK2" s="78" t="str">
        <f>Tabla1[[#This Row],[Tipo]]&amp;"."&amp;Tabla1[[#This Row],[Zona]]&amp;"."&amp;Tabla1[[#This Row],[Cat.]]</f>
        <v>MUROS Y COLUMNAS.COSTA.A</v>
      </c>
      <c r="DL2" s="78"/>
      <c r="DM2" s="6" t="s">
        <v>49</v>
      </c>
      <c r="DN2" s="6" t="s">
        <v>48</v>
      </c>
      <c r="DO2" s="6" t="s">
        <v>47</v>
      </c>
      <c r="DP2" s="6" t="s">
        <v>50</v>
      </c>
      <c r="DQ2" s="6" t="s">
        <v>51</v>
      </c>
      <c r="DR2" s="6">
        <v>0</v>
      </c>
      <c r="DS2" s="13" t="s">
        <v>783</v>
      </c>
      <c r="DT2" s="13" t="s">
        <v>50</v>
      </c>
      <c r="DU2" s="13" t="s">
        <v>51</v>
      </c>
      <c r="DV2" s="14" t="s">
        <v>785</v>
      </c>
      <c r="DW2" s="15">
        <v>0</v>
      </c>
      <c r="DY2" s="16" t="str">
        <f>+CONCATENATE(DZ2,EA2)</f>
        <v>A1COSTA</v>
      </c>
      <c r="DZ2" s="17" t="s">
        <v>53</v>
      </c>
      <c r="EA2" s="95" t="s">
        <v>48</v>
      </c>
      <c r="EB2" s="96" t="s">
        <v>54</v>
      </c>
      <c r="EC2" s="96" t="s">
        <v>55</v>
      </c>
      <c r="ED2" s="97" t="s">
        <v>56</v>
      </c>
      <c r="EE2" s="98">
        <v>443.89</v>
      </c>
      <c r="EG2" s="48" t="s">
        <v>24</v>
      </c>
      <c r="EH2" s="49"/>
      <c r="EI2" s="51" t="s">
        <v>24</v>
      </c>
      <c r="EJ2" s="51" t="s">
        <v>57</v>
      </c>
      <c r="EK2" s="51" t="s">
        <v>58</v>
      </c>
      <c r="EL2" s="51" t="s">
        <v>59</v>
      </c>
      <c r="EM2" s="51" t="s">
        <v>28</v>
      </c>
      <c r="EN2" s="51" t="s">
        <v>60</v>
      </c>
      <c r="EO2" s="51" t="s">
        <v>30</v>
      </c>
      <c r="EP2" s="51" t="s">
        <v>31</v>
      </c>
      <c r="EQ2" s="51" t="s">
        <v>32</v>
      </c>
      <c r="ER2" s="51" t="s">
        <v>33</v>
      </c>
      <c r="ES2" s="51" t="s">
        <v>34</v>
      </c>
      <c r="ET2" s="51" t="s">
        <v>61</v>
      </c>
      <c r="EU2" s="51" t="s">
        <v>62</v>
      </c>
      <c r="EV2" s="51" t="s">
        <v>37</v>
      </c>
      <c r="EW2" s="51" t="s">
        <v>63</v>
      </c>
      <c r="EX2" s="51" t="s">
        <v>39</v>
      </c>
      <c r="EY2" s="51" t="s">
        <v>40</v>
      </c>
      <c r="EZ2" s="51" t="s">
        <v>64</v>
      </c>
      <c r="FA2" s="51" t="s">
        <v>42</v>
      </c>
      <c r="FB2" s="51" t="s">
        <v>43</v>
      </c>
    </row>
    <row r="3" spans="2:158" ht="10.5" customHeight="1" x14ac:dyDescent="0.25">
      <c r="DC3" s="54" t="s">
        <v>65</v>
      </c>
      <c r="DE3" s="81" t="s">
        <v>45</v>
      </c>
      <c r="DF3" s="9" t="str">
        <f>COSTA!B10</f>
        <v>COLUMNAS VIGAS Y/O PLACAS DE CONCRETO ARMADO Y/O METALICAS</v>
      </c>
      <c r="DG3" s="10" t="s">
        <v>67</v>
      </c>
      <c r="DH3" s="11">
        <v>576.57000000000005</v>
      </c>
      <c r="DI3" s="12" t="s">
        <v>48</v>
      </c>
      <c r="DJ3" s="84">
        <v>2026</v>
      </c>
      <c r="DK3" s="78" t="str">
        <f>Tabla1[[#This Row],[Tipo]]&amp;"."&amp;Tabla1[[#This Row],[Zona]]&amp;"."&amp;Tabla1[[#This Row],[Cat.]]</f>
        <v>MUROS Y COLUMNAS.COSTA.B</v>
      </c>
      <c r="DL3" s="78"/>
      <c r="DM3" s="6" t="s">
        <v>68</v>
      </c>
      <c r="DN3" s="6" t="s">
        <v>69</v>
      </c>
      <c r="DO3" s="6" t="s">
        <v>67</v>
      </c>
      <c r="DP3" s="6" t="s">
        <v>70</v>
      </c>
      <c r="DQ3" s="6" t="s">
        <v>71</v>
      </c>
      <c r="DR3" s="6">
        <v>1</v>
      </c>
      <c r="DS3" s="13" t="s">
        <v>783</v>
      </c>
      <c r="DT3" s="13" t="s">
        <v>50</v>
      </c>
      <c r="DU3" s="13" t="s">
        <v>71</v>
      </c>
      <c r="DV3" s="14" t="s">
        <v>786</v>
      </c>
      <c r="DW3" s="15">
        <v>5</v>
      </c>
      <c r="DY3" s="16" t="str">
        <f t="shared" ref="DY3:DY48" si="0">+CONCATENATE(DZ3,EA3)</f>
        <v>A2COSTA</v>
      </c>
      <c r="DZ3" s="17" t="s">
        <v>72</v>
      </c>
      <c r="EA3" s="95" t="s">
        <v>48</v>
      </c>
      <c r="EB3" s="96" t="s">
        <v>54</v>
      </c>
      <c r="EC3" s="96" t="s">
        <v>73</v>
      </c>
      <c r="ED3" s="97" t="s">
        <v>56</v>
      </c>
      <c r="EE3" s="98">
        <v>408.92</v>
      </c>
      <c r="EG3" s="48" t="s">
        <v>74</v>
      </c>
      <c r="EH3" s="49"/>
      <c r="EI3" s="51" t="s">
        <v>75</v>
      </c>
      <c r="EJ3" s="51" t="s">
        <v>76</v>
      </c>
      <c r="EK3" s="51" t="s">
        <v>77</v>
      </c>
      <c r="EL3" s="51" t="s">
        <v>78</v>
      </c>
      <c r="EM3" s="51" t="s">
        <v>79</v>
      </c>
      <c r="EN3" s="51" t="s">
        <v>80</v>
      </c>
      <c r="EO3" s="51" t="s">
        <v>81</v>
      </c>
      <c r="EP3" s="51" t="s">
        <v>82</v>
      </c>
      <c r="EQ3" s="51" t="s">
        <v>83</v>
      </c>
      <c r="ER3" s="51" t="s">
        <v>84</v>
      </c>
      <c r="ES3" s="51" t="s">
        <v>85</v>
      </c>
      <c r="ET3" s="51" t="s">
        <v>86</v>
      </c>
      <c r="EU3" s="51" t="s">
        <v>87</v>
      </c>
      <c r="EV3" s="51" t="s">
        <v>88</v>
      </c>
      <c r="EW3" s="51" t="s">
        <v>27</v>
      </c>
      <c r="EX3" s="51" t="s">
        <v>89</v>
      </c>
      <c r="EY3" s="51" t="s">
        <v>90</v>
      </c>
      <c r="EZ3" s="51" t="s">
        <v>91</v>
      </c>
      <c r="FA3" s="51" t="s">
        <v>92</v>
      </c>
      <c r="FB3" s="51" t="s">
        <v>93</v>
      </c>
    </row>
    <row r="4" spans="2:158" ht="20.25" customHeight="1" x14ac:dyDescent="0.25">
      <c r="B4" s="6" t="s">
        <v>94</v>
      </c>
      <c r="BJ4" s="55"/>
      <c r="DC4" s="54" t="s">
        <v>95</v>
      </c>
      <c r="DE4" s="81" t="s">
        <v>45</v>
      </c>
      <c r="DF4" s="9" t="str">
        <f>COSTA!B12</f>
        <v>PLACAS DE CONCRETO (10 A 15 CM) ALBAÑILERIA ARMADA LADRILLO O SIMILAR CON COLUMNAS Y VIGAS DE AMARRE DE CONCRETO ARMADO</v>
      </c>
      <c r="DG4" s="10" t="s">
        <v>97</v>
      </c>
      <c r="DH4" s="11">
        <v>387.43</v>
      </c>
      <c r="DI4" s="12" t="s">
        <v>48</v>
      </c>
      <c r="DJ4" s="84">
        <v>2026</v>
      </c>
      <c r="DK4" s="78" t="str">
        <f>Tabla1[[#This Row],[Tipo]]&amp;"."&amp;Tabla1[[#This Row],[Zona]]&amp;"."&amp;Tabla1[[#This Row],[Cat.]]</f>
        <v>MUROS Y COLUMNAS.COSTA.C</v>
      </c>
      <c r="DL4" s="78"/>
      <c r="DN4" s="6" t="s">
        <v>98</v>
      </c>
      <c r="DO4" s="6" t="s">
        <v>97</v>
      </c>
      <c r="DP4" s="6" t="s">
        <v>99</v>
      </c>
      <c r="DQ4" s="6" t="s">
        <v>100</v>
      </c>
      <c r="DR4" s="6">
        <v>2</v>
      </c>
      <c r="DS4" s="13" t="s">
        <v>783</v>
      </c>
      <c r="DT4" s="13" t="s">
        <v>50</v>
      </c>
      <c r="DU4" s="13" t="s">
        <v>100</v>
      </c>
      <c r="DV4" s="14" t="s">
        <v>787</v>
      </c>
      <c r="DW4" s="15">
        <v>20</v>
      </c>
      <c r="DY4" s="16" t="str">
        <f t="shared" si="0"/>
        <v>A3COSTA</v>
      </c>
      <c r="DZ4" s="17" t="s">
        <v>101</v>
      </c>
      <c r="EA4" s="95" t="s">
        <v>48</v>
      </c>
      <c r="EB4" s="96" t="s">
        <v>54</v>
      </c>
      <c r="EC4" s="96" t="s">
        <v>102</v>
      </c>
      <c r="ED4" s="97" t="s">
        <v>56</v>
      </c>
      <c r="EE4" s="98">
        <v>375.68</v>
      </c>
      <c r="EG4" s="48" t="s">
        <v>26</v>
      </c>
      <c r="EH4" s="49"/>
      <c r="EI4" s="51" t="s">
        <v>103</v>
      </c>
      <c r="EJ4" s="51" t="s">
        <v>104</v>
      </c>
      <c r="EK4" s="49"/>
      <c r="EL4" s="51" t="s">
        <v>25</v>
      </c>
      <c r="EM4" s="51" t="s">
        <v>105</v>
      </c>
      <c r="EN4" s="51" t="s">
        <v>106</v>
      </c>
      <c r="EO4" s="51" t="s">
        <v>107</v>
      </c>
      <c r="EP4" s="51" t="s">
        <v>108</v>
      </c>
      <c r="EQ4" s="51" t="s">
        <v>109</v>
      </c>
      <c r="ER4" s="51" t="s">
        <v>110</v>
      </c>
      <c r="ES4" s="51" t="s">
        <v>111</v>
      </c>
      <c r="ET4" s="51" t="s">
        <v>112</v>
      </c>
      <c r="EU4" s="51" t="s">
        <v>113</v>
      </c>
      <c r="EV4" s="51" t="s">
        <v>114</v>
      </c>
      <c r="EW4" s="51" t="s">
        <v>115</v>
      </c>
      <c r="EX4" s="51" t="s">
        <v>116</v>
      </c>
      <c r="EY4" s="51" t="s">
        <v>117</v>
      </c>
      <c r="EZ4" s="51" t="s">
        <v>118</v>
      </c>
      <c r="FA4" s="51" t="s">
        <v>119</v>
      </c>
      <c r="FB4" s="51" t="s">
        <v>120</v>
      </c>
    </row>
    <row r="5" spans="2:158" ht="20.25" customHeight="1" x14ac:dyDescent="0.25">
      <c r="B5" s="56" t="s">
        <v>121</v>
      </c>
      <c r="C5" s="172" t="s">
        <v>122</v>
      </c>
      <c r="D5" s="173"/>
      <c r="E5" s="173"/>
      <c r="F5" s="173"/>
      <c r="G5" s="174"/>
      <c r="H5" s="172" t="s">
        <v>123</v>
      </c>
      <c r="I5" s="173"/>
      <c r="J5" s="173"/>
      <c r="K5" s="174"/>
      <c r="L5" s="50"/>
      <c r="O5" s="202" t="s">
        <v>124</v>
      </c>
      <c r="P5" s="203"/>
      <c r="Q5" s="203"/>
      <c r="R5" s="181"/>
      <c r="S5" s="181"/>
      <c r="T5" s="181"/>
      <c r="BK5" s="55"/>
      <c r="DC5" s="54" t="s">
        <v>125</v>
      </c>
      <c r="DE5" s="81" t="s">
        <v>45</v>
      </c>
      <c r="DF5" s="9" t="str">
        <f>COSTA!B14</f>
        <v>LADRILLO O SIMIILAR SIN ELEMENTOS DE CONCRETO ARMADO. DRYWALL O SIMILAR INCLUYE TECHO</v>
      </c>
      <c r="DG5" s="10" t="s">
        <v>127</v>
      </c>
      <c r="DH5" s="11">
        <v>374.68</v>
      </c>
      <c r="DI5" s="12" t="s">
        <v>48</v>
      </c>
      <c r="DJ5" s="84">
        <v>2026</v>
      </c>
      <c r="DK5" s="78" t="str">
        <f>Tabla1[[#This Row],[Tipo]]&amp;"."&amp;Tabla1[[#This Row],[Zona]]&amp;"."&amp;Tabla1[[#This Row],[Cat.]]</f>
        <v>MUROS Y COLUMNAS.COSTA.D</v>
      </c>
      <c r="DL5" s="78"/>
      <c r="DO5" s="6" t="s">
        <v>127</v>
      </c>
      <c r="DQ5" s="6" t="s">
        <v>128</v>
      </c>
      <c r="DR5" s="6">
        <v>3</v>
      </c>
      <c r="DS5" s="13" t="s">
        <v>783</v>
      </c>
      <c r="DT5" s="13" t="s">
        <v>50</v>
      </c>
      <c r="DU5" s="13" t="s">
        <v>128</v>
      </c>
      <c r="DV5" s="14" t="s">
        <v>788</v>
      </c>
      <c r="DW5" s="15">
        <v>59</v>
      </c>
      <c r="DY5" s="16" t="str">
        <f t="shared" si="0"/>
        <v>A4COSTA</v>
      </c>
      <c r="DZ5" s="17" t="s">
        <v>129</v>
      </c>
      <c r="EA5" s="95" t="s">
        <v>48</v>
      </c>
      <c r="EB5" s="96" t="s">
        <v>54</v>
      </c>
      <c r="EC5" s="96" t="s">
        <v>130</v>
      </c>
      <c r="ED5" s="97" t="s">
        <v>56</v>
      </c>
      <c r="EE5" s="98">
        <v>328.99</v>
      </c>
      <c r="EG5" s="48" t="s">
        <v>27</v>
      </c>
      <c r="EH5" s="49"/>
      <c r="EI5" s="51" t="s">
        <v>131</v>
      </c>
      <c r="EJ5" s="51" t="s">
        <v>132</v>
      </c>
      <c r="EK5" s="49"/>
      <c r="EL5" s="51" t="s">
        <v>133</v>
      </c>
      <c r="EM5" s="51" t="s">
        <v>134</v>
      </c>
      <c r="EN5" s="49"/>
      <c r="EO5" s="51" t="s">
        <v>135</v>
      </c>
      <c r="EP5" s="51" t="s">
        <v>136</v>
      </c>
      <c r="EQ5" s="51" t="s">
        <v>137</v>
      </c>
      <c r="ER5" s="51" t="s">
        <v>138</v>
      </c>
      <c r="ES5" s="51" t="s">
        <v>139</v>
      </c>
      <c r="ET5" s="51" t="s">
        <v>35</v>
      </c>
      <c r="EU5" s="51" t="s">
        <v>140</v>
      </c>
      <c r="EV5" s="51" t="s">
        <v>141</v>
      </c>
      <c r="EW5" s="51" t="s">
        <v>142</v>
      </c>
      <c r="EX5" s="51" t="s">
        <v>143</v>
      </c>
      <c r="EY5" s="51" t="s">
        <v>144</v>
      </c>
      <c r="EZ5" s="51" t="s">
        <v>145</v>
      </c>
      <c r="FA5" s="51" t="s">
        <v>146</v>
      </c>
      <c r="FB5" s="51" t="s">
        <v>147</v>
      </c>
    </row>
    <row r="6" spans="2:158" ht="15" customHeight="1" x14ac:dyDescent="0.25">
      <c r="B6" s="1"/>
      <c r="C6" s="188"/>
      <c r="D6" s="189"/>
      <c r="E6" s="189"/>
      <c r="F6" s="189"/>
      <c r="G6" s="190"/>
      <c r="H6" s="195"/>
      <c r="I6" s="196"/>
      <c r="J6" s="196"/>
      <c r="K6" s="197"/>
      <c r="L6" s="8"/>
      <c r="DC6" s="54" t="s">
        <v>148</v>
      </c>
      <c r="DE6" s="81" t="s">
        <v>45</v>
      </c>
      <c r="DF6" s="9" t="str">
        <f>COSTA!B16</f>
        <v>ADOBE TAPIAL O QUINCHA</v>
      </c>
      <c r="DG6" s="10" t="s">
        <v>150</v>
      </c>
      <c r="DH6" s="11">
        <v>263.77</v>
      </c>
      <c r="DI6" s="12" t="s">
        <v>48</v>
      </c>
      <c r="DJ6" s="84">
        <v>2026</v>
      </c>
      <c r="DK6" s="78" t="str">
        <f>Tabla1[[#This Row],[Tipo]]&amp;"."&amp;Tabla1[[#This Row],[Zona]]&amp;"."&amp;Tabla1[[#This Row],[Cat.]]</f>
        <v>MUROS Y COLUMNAS.COSTA.E</v>
      </c>
      <c r="DL6" s="78"/>
      <c r="DO6" s="6" t="s">
        <v>150</v>
      </c>
      <c r="DR6" s="6">
        <v>4</v>
      </c>
      <c r="DS6" s="13" t="s">
        <v>783</v>
      </c>
      <c r="DT6" s="13" t="s">
        <v>70</v>
      </c>
      <c r="DU6" s="13" t="s">
        <v>51</v>
      </c>
      <c r="DV6" s="14" t="s">
        <v>789</v>
      </c>
      <c r="DW6" s="15">
        <v>0</v>
      </c>
      <c r="DY6" s="16" t="str">
        <f t="shared" si="0"/>
        <v>A5COSTA</v>
      </c>
      <c r="DZ6" s="17" t="s">
        <v>151</v>
      </c>
      <c r="EA6" s="95" t="s">
        <v>48</v>
      </c>
      <c r="EB6" s="96" t="s">
        <v>54</v>
      </c>
      <c r="EC6" s="96" t="s">
        <v>152</v>
      </c>
      <c r="ED6" s="97" t="s">
        <v>56</v>
      </c>
      <c r="EE6" s="98">
        <v>275.08999999999997</v>
      </c>
      <c r="EG6" s="48" t="s">
        <v>28</v>
      </c>
      <c r="EH6" s="49"/>
      <c r="EI6" s="51" t="s">
        <v>153</v>
      </c>
      <c r="EJ6" s="51" t="s">
        <v>154</v>
      </c>
      <c r="EK6" s="49"/>
      <c r="EL6" s="51" t="s">
        <v>155</v>
      </c>
      <c r="EM6" s="51" t="s">
        <v>156</v>
      </c>
      <c r="EN6" s="49"/>
      <c r="EO6" s="49"/>
      <c r="EP6" s="51" t="s">
        <v>157</v>
      </c>
      <c r="EQ6" s="51" t="s">
        <v>158</v>
      </c>
      <c r="ER6" s="51" t="s">
        <v>159</v>
      </c>
      <c r="ES6" s="51" t="s">
        <v>160</v>
      </c>
      <c r="ET6" s="51" t="s">
        <v>161</v>
      </c>
      <c r="EU6" s="51" t="s">
        <v>162</v>
      </c>
      <c r="EV6" s="51" t="s">
        <v>163</v>
      </c>
      <c r="EW6" s="51" t="s">
        <v>164</v>
      </c>
      <c r="EX6" s="49"/>
      <c r="EY6" s="51" t="s">
        <v>165</v>
      </c>
      <c r="EZ6" s="51" t="s">
        <v>166</v>
      </c>
      <c r="FA6" s="51" t="s">
        <v>167</v>
      </c>
      <c r="FB6" s="51" t="s">
        <v>168</v>
      </c>
    </row>
    <row r="7" spans="2:158" ht="15" customHeight="1" x14ac:dyDescent="0.25">
      <c r="B7" s="1"/>
      <c r="C7" s="188"/>
      <c r="D7" s="189"/>
      <c r="E7" s="189"/>
      <c r="F7" s="189"/>
      <c r="G7" s="190"/>
      <c r="H7" s="195"/>
      <c r="I7" s="196"/>
      <c r="J7" s="196"/>
      <c r="K7" s="197"/>
      <c r="L7" s="8"/>
      <c r="O7" s="204" t="s">
        <v>169</v>
      </c>
      <c r="P7" s="205"/>
      <c r="Q7" s="205"/>
      <c r="R7" s="182" t="s">
        <v>48</v>
      </c>
      <c r="S7" s="182"/>
      <c r="T7" s="182"/>
      <c r="DC7" s="54" t="s">
        <v>170</v>
      </c>
      <c r="DE7" s="81" t="s">
        <v>45</v>
      </c>
      <c r="DF7" s="9" t="str">
        <f>COSTA!B18</f>
        <v>MADERA(ESTORAQUE PUMAQUIRO, HUAYRURO, MACHINGA, CATAHUA AMRILLA COPAIBA DIABLO FUERTE TORNILLO O SIMILARES)</v>
      </c>
      <c r="DG7" s="10" t="s">
        <v>172</v>
      </c>
      <c r="DH7" s="11">
        <v>198.64</v>
      </c>
      <c r="DI7" s="12" t="s">
        <v>48</v>
      </c>
      <c r="DJ7" s="84">
        <v>2026</v>
      </c>
      <c r="DK7" s="78" t="str">
        <f>Tabla1[[#This Row],[Tipo]]&amp;"."&amp;Tabla1[[#This Row],[Zona]]&amp;"."&amp;Tabla1[[#This Row],[Cat.]]</f>
        <v>MUROS Y COLUMNAS.COSTA.F</v>
      </c>
      <c r="DL7" s="78"/>
      <c r="DO7" s="6" t="s">
        <v>172</v>
      </c>
      <c r="DR7" s="6">
        <v>5</v>
      </c>
      <c r="DS7" s="13" t="s">
        <v>783</v>
      </c>
      <c r="DT7" s="13" t="s">
        <v>70</v>
      </c>
      <c r="DU7" s="13" t="s">
        <v>71</v>
      </c>
      <c r="DV7" s="14" t="s">
        <v>790</v>
      </c>
      <c r="DW7" s="15">
        <v>12</v>
      </c>
      <c r="DY7" s="16" t="str">
        <f t="shared" si="0"/>
        <v>A6COSTA</v>
      </c>
      <c r="DZ7" s="17" t="s">
        <v>173</v>
      </c>
      <c r="EA7" s="95" t="s">
        <v>48</v>
      </c>
      <c r="EB7" s="96" t="s">
        <v>54</v>
      </c>
      <c r="EC7" s="96" t="s">
        <v>174</v>
      </c>
      <c r="ED7" s="97" t="s">
        <v>56</v>
      </c>
      <c r="EE7" s="98">
        <v>201.95</v>
      </c>
      <c r="EG7" s="48" t="s">
        <v>175</v>
      </c>
      <c r="EH7" s="49"/>
      <c r="EI7" s="49"/>
      <c r="EJ7" s="51" t="s">
        <v>176</v>
      </c>
      <c r="EK7" s="49"/>
      <c r="EL7" s="51" t="s">
        <v>177</v>
      </c>
      <c r="EM7" s="51" t="s">
        <v>178</v>
      </c>
      <c r="EN7" s="49"/>
      <c r="EO7" s="49"/>
      <c r="EP7" s="51" t="s">
        <v>179</v>
      </c>
      <c r="EQ7" s="51" t="s">
        <v>180</v>
      </c>
      <c r="ER7" s="51" t="s">
        <v>181</v>
      </c>
      <c r="ES7" s="49"/>
      <c r="ET7" s="51" t="s">
        <v>182</v>
      </c>
      <c r="EU7" s="51" t="s">
        <v>183</v>
      </c>
      <c r="EV7" s="51" t="s">
        <v>184</v>
      </c>
      <c r="EW7" s="51" t="s">
        <v>185</v>
      </c>
      <c r="EX7" s="49"/>
      <c r="EY7" s="51" t="s">
        <v>186</v>
      </c>
      <c r="EZ7" s="51" t="s">
        <v>187</v>
      </c>
      <c r="FA7" s="51" t="s">
        <v>188</v>
      </c>
      <c r="FB7" s="51" t="s">
        <v>189</v>
      </c>
    </row>
    <row r="8" spans="2:158" ht="15" customHeight="1" x14ac:dyDescent="0.25">
      <c r="B8" s="1"/>
      <c r="C8" s="188"/>
      <c r="D8" s="189"/>
      <c r="E8" s="189"/>
      <c r="F8" s="189"/>
      <c r="G8" s="190"/>
      <c r="H8" s="195"/>
      <c r="I8" s="196"/>
      <c r="J8" s="196"/>
      <c r="K8" s="197"/>
      <c r="L8" s="8"/>
      <c r="O8" s="206"/>
      <c r="P8" s="207"/>
      <c r="Q8" s="207"/>
      <c r="R8" s="182"/>
      <c r="S8" s="182"/>
      <c r="T8" s="182"/>
      <c r="DC8" s="54" t="s">
        <v>190</v>
      </c>
      <c r="DE8" s="81" t="s">
        <v>45</v>
      </c>
      <c r="DF8" s="9" t="str">
        <f>COSTA!B20</f>
        <v>PIRCADO CON MEZCLA DE BARRO</v>
      </c>
      <c r="DG8" s="10" t="s">
        <v>192</v>
      </c>
      <c r="DH8" s="11">
        <v>117.05</v>
      </c>
      <c r="DI8" s="12" t="s">
        <v>48</v>
      </c>
      <c r="DJ8" s="84">
        <v>2026</v>
      </c>
      <c r="DK8" s="78" t="str">
        <f>Tabla1[[#This Row],[Tipo]]&amp;"."&amp;Tabla1[[#This Row],[Zona]]&amp;"."&amp;Tabla1[[#This Row],[Cat.]]</f>
        <v>MUROS Y COLUMNAS.COSTA.G</v>
      </c>
      <c r="DL8" s="78"/>
      <c r="DO8" s="6" t="s">
        <v>192</v>
      </c>
      <c r="DS8" s="13" t="s">
        <v>783</v>
      </c>
      <c r="DT8" s="13" t="s">
        <v>70</v>
      </c>
      <c r="DU8" s="13" t="s">
        <v>100</v>
      </c>
      <c r="DV8" s="14" t="s">
        <v>791</v>
      </c>
      <c r="DW8" s="15">
        <v>24</v>
      </c>
      <c r="DY8" s="16" t="str">
        <f t="shared" si="0"/>
        <v>A7COSTA</v>
      </c>
      <c r="DZ8" s="17" t="s">
        <v>193</v>
      </c>
      <c r="EA8" s="95" t="s">
        <v>48</v>
      </c>
      <c r="EB8" s="96" t="s">
        <v>54</v>
      </c>
      <c r="EC8" s="96" t="s">
        <v>194</v>
      </c>
      <c r="ED8" s="97" t="s">
        <v>56</v>
      </c>
      <c r="EE8" s="98">
        <v>230.34</v>
      </c>
      <c r="EG8" s="48" t="s">
        <v>30</v>
      </c>
      <c r="EH8" s="49"/>
      <c r="EI8" s="49"/>
      <c r="EJ8" s="49"/>
      <c r="EK8" s="49"/>
      <c r="EL8" s="51" t="s">
        <v>195</v>
      </c>
      <c r="EM8" s="51" t="s">
        <v>196</v>
      </c>
      <c r="EN8" s="49"/>
      <c r="EO8" s="49"/>
      <c r="EP8" s="51" t="s">
        <v>197</v>
      </c>
      <c r="EQ8" s="51" t="s">
        <v>198</v>
      </c>
      <c r="ER8" s="51" t="s">
        <v>199</v>
      </c>
      <c r="ES8" s="49"/>
      <c r="ET8" s="51" t="s">
        <v>200</v>
      </c>
      <c r="EU8" s="51" t="s">
        <v>201</v>
      </c>
      <c r="EV8" s="51" t="s">
        <v>202</v>
      </c>
      <c r="EW8" s="51" t="s">
        <v>203</v>
      </c>
      <c r="EX8" s="49"/>
      <c r="EY8" s="51" t="s">
        <v>204</v>
      </c>
      <c r="EZ8" s="51" t="s">
        <v>205</v>
      </c>
      <c r="FA8" s="51" t="s">
        <v>206</v>
      </c>
      <c r="FB8" s="51" t="s">
        <v>207</v>
      </c>
    </row>
    <row r="9" spans="2:158" ht="14.25" customHeight="1" x14ac:dyDescent="0.25">
      <c r="DC9" s="54" t="s">
        <v>208</v>
      </c>
      <c r="DE9" s="81" t="s">
        <v>45</v>
      </c>
      <c r="DF9" s="24" t="str">
        <f>COSTA!B22</f>
        <v>-</v>
      </c>
      <c r="DG9" s="10" t="s">
        <v>209</v>
      </c>
      <c r="DH9" s="11">
        <f>COSTA!B23</f>
        <v>0</v>
      </c>
      <c r="DI9" s="12" t="s">
        <v>48</v>
      </c>
      <c r="DJ9" s="84">
        <v>2026</v>
      </c>
      <c r="DK9" s="78" t="str">
        <f>Tabla1[[#This Row],[Tipo]]&amp;"."&amp;Tabla1[[#This Row],[Zona]]&amp;"."&amp;Tabla1[[#This Row],[Cat.]]</f>
        <v>MUROS Y COLUMNAS.COSTA.H</v>
      </c>
      <c r="DL9" s="78"/>
      <c r="DO9" s="6" t="s">
        <v>209</v>
      </c>
      <c r="DS9" s="13" t="s">
        <v>783</v>
      </c>
      <c r="DT9" s="13" t="s">
        <v>70</v>
      </c>
      <c r="DU9" s="13" t="s">
        <v>128</v>
      </c>
      <c r="DV9" s="14" t="s">
        <v>792</v>
      </c>
      <c r="DW9" s="15">
        <v>63</v>
      </c>
      <c r="DY9" s="16" t="str">
        <f t="shared" si="0"/>
        <v>A8COSTA</v>
      </c>
      <c r="DZ9" s="17" t="s">
        <v>210</v>
      </c>
      <c r="EA9" s="95" t="s">
        <v>48</v>
      </c>
      <c r="EB9" s="96" t="s">
        <v>54</v>
      </c>
      <c r="EC9" s="96" t="s">
        <v>211</v>
      </c>
      <c r="ED9" s="97" t="s">
        <v>56</v>
      </c>
      <c r="EE9" s="98">
        <v>147.58000000000001</v>
      </c>
      <c r="EG9" s="48" t="s">
        <v>31</v>
      </c>
      <c r="EH9" s="49"/>
      <c r="EI9" s="49"/>
      <c r="EJ9" s="49"/>
      <c r="EK9" s="49"/>
      <c r="EL9" s="51" t="s">
        <v>86</v>
      </c>
      <c r="EM9" s="51" t="s">
        <v>212</v>
      </c>
      <c r="EN9" s="49"/>
      <c r="EO9" s="49"/>
      <c r="EP9" s="49"/>
      <c r="EQ9" s="51" t="s">
        <v>213</v>
      </c>
      <c r="ER9" s="51" t="s">
        <v>214</v>
      </c>
      <c r="ES9" s="49"/>
      <c r="ET9" s="51" t="s">
        <v>215</v>
      </c>
      <c r="EU9" s="51" t="s">
        <v>216</v>
      </c>
      <c r="EV9" s="51" t="s">
        <v>217</v>
      </c>
      <c r="EW9" s="51" t="s">
        <v>38</v>
      </c>
      <c r="EX9" s="49"/>
      <c r="EY9" s="51" t="s">
        <v>218</v>
      </c>
      <c r="EZ9" s="51" t="s">
        <v>41</v>
      </c>
      <c r="FA9" s="51" t="s">
        <v>219</v>
      </c>
      <c r="FB9" s="51" t="s">
        <v>220</v>
      </c>
    </row>
    <row r="10" spans="2:158" ht="15" customHeight="1" x14ac:dyDescent="0.25">
      <c r="B10" s="52" t="s">
        <v>221</v>
      </c>
      <c r="C10" s="191" t="s">
        <v>814</v>
      </c>
      <c r="D10" s="191"/>
      <c r="E10" s="191"/>
      <c r="F10" s="191"/>
      <c r="G10" s="191"/>
      <c r="I10" s="172" t="s">
        <v>222</v>
      </c>
      <c r="J10" s="173"/>
      <c r="K10" s="173"/>
      <c r="L10" s="173"/>
      <c r="M10" s="174"/>
      <c r="N10" s="53"/>
      <c r="O10" s="172" t="s">
        <v>223</v>
      </c>
      <c r="P10" s="173"/>
      <c r="Q10" s="173"/>
      <c r="R10" s="173"/>
      <c r="S10" s="173"/>
      <c r="T10" s="174"/>
      <c r="DC10" s="54" t="s">
        <v>224</v>
      </c>
      <c r="DE10" s="81" t="s">
        <v>45</v>
      </c>
      <c r="DF10" s="24" t="str">
        <f>COSTA!B24</f>
        <v>-</v>
      </c>
      <c r="DG10" s="10" t="s">
        <v>225</v>
      </c>
      <c r="DH10" s="11">
        <f>COSTA!B25</f>
        <v>0</v>
      </c>
      <c r="DI10" s="12" t="s">
        <v>48</v>
      </c>
      <c r="DJ10" s="84">
        <v>2026</v>
      </c>
      <c r="DK10" s="78" t="str">
        <f>Tabla1[[#This Row],[Tipo]]&amp;"."&amp;Tabla1[[#This Row],[Zona]]&amp;"."&amp;Tabla1[[#This Row],[Cat.]]</f>
        <v>MUROS Y COLUMNAS.COSTA.I</v>
      </c>
      <c r="DL10" s="78"/>
      <c r="DO10" s="6" t="s">
        <v>225</v>
      </c>
      <c r="DS10" s="13" t="s">
        <v>783</v>
      </c>
      <c r="DT10" s="13" t="s">
        <v>99</v>
      </c>
      <c r="DU10" s="13" t="s">
        <v>51</v>
      </c>
      <c r="DV10" s="14" t="s">
        <v>793</v>
      </c>
      <c r="DW10" s="15">
        <v>9</v>
      </c>
      <c r="DY10" s="16" t="str">
        <f t="shared" si="0"/>
        <v>A9COSTA</v>
      </c>
      <c r="DZ10" s="17" t="s">
        <v>226</v>
      </c>
      <c r="EA10" s="95" t="s">
        <v>48</v>
      </c>
      <c r="EB10" s="96" t="s">
        <v>54</v>
      </c>
      <c r="EC10" s="96" t="s">
        <v>227</v>
      </c>
      <c r="ED10" s="97" t="s">
        <v>56</v>
      </c>
      <c r="EE10" s="98">
        <v>399.95</v>
      </c>
      <c r="EG10" s="48" t="s">
        <v>32</v>
      </c>
      <c r="EH10" s="49"/>
      <c r="EI10" s="49"/>
      <c r="EJ10" s="49"/>
      <c r="EK10" s="49"/>
      <c r="EL10" s="51" t="s">
        <v>228</v>
      </c>
      <c r="EM10" s="51" t="s">
        <v>229</v>
      </c>
      <c r="EN10" s="49"/>
      <c r="EO10" s="49"/>
      <c r="EP10" s="49"/>
      <c r="EQ10" s="51" t="s">
        <v>230</v>
      </c>
      <c r="ER10" s="51" t="s">
        <v>231</v>
      </c>
      <c r="ES10" s="49"/>
      <c r="ET10" s="51" t="s">
        <v>232</v>
      </c>
      <c r="EU10" s="49"/>
      <c r="EV10" s="51" t="s">
        <v>233</v>
      </c>
      <c r="EW10" s="51" t="s">
        <v>230</v>
      </c>
      <c r="EX10" s="49"/>
      <c r="EY10" s="51" t="s">
        <v>234</v>
      </c>
      <c r="EZ10" s="51" t="s">
        <v>235</v>
      </c>
      <c r="FA10" s="51" t="s">
        <v>236</v>
      </c>
      <c r="FB10" s="49"/>
    </row>
    <row r="11" spans="2:158" ht="15" customHeight="1" x14ac:dyDescent="0.25">
      <c r="B11" s="52" t="s">
        <v>237</v>
      </c>
      <c r="C11" s="191" t="s">
        <v>41</v>
      </c>
      <c r="D11" s="191"/>
      <c r="E11" s="191"/>
      <c r="F11" s="191"/>
      <c r="G11" s="191"/>
      <c r="I11" s="155" t="s">
        <v>238</v>
      </c>
      <c r="J11" s="156"/>
      <c r="K11" s="156"/>
      <c r="L11" s="157"/>
      <c r="M11" s="2"/>
      <c r="O11" s="184" t="s">
        <v>239</v>
      </c>
      <c r="P11" s="184"/>
      <c r="Q11" s="184"/>
      <c r="R11" s="184"/>
      <c r="S11" s="183"/>
      <c r="T11" s="183"/>
      <c r="DE11" s="81" t="s">
        <v>240</v>
      </c>
      <c r="DF11" s="9" t="str">
        <f>COSTA!C8</f>
        <v>LOSA ALIGERADA DE CONCRETO ARMADO CON LUCES MAYORES 6 M CON SOBRE CARGA MAYOR A 300 KG/M2</v>
      </c>
      <c r="DG11" s="10" t="s">
        <v>47</v>
      </c>
      <c r="DH11" s="11">
        <v>543.16</v>
      </c>
      <c r="DI11" s="12" t="s">
        <v>48</v>
      </c>
      <c r="DJ11" s="84">
        <v>2026</v>
      </c>
      <c r="DK11" s="78" t="str">
        <f>Tabla1[[#This Row],[Tipo]]&amp;"."&amp;Tabla1[[#This Row],[Zona]]&amp;"."&amp;Tabla1[[#This Row],[Cat.]]</f>
        <v>TECHOS.COSTA.A</v>
      </c>
      <c r="DL11" s="78"/>
      <c r="DS11" s="13" t="s">
        <v>783</v>
      </c>
      <c r="DT11" s="13" t="s">
        <v>99</v>
      </c>
      <c r="DU11" s="13" t="s">
        <v>71</v>
      </c>
      <c r="DV11" s="14" t="s">
        <v>794</v>
      </c>
      <c r="DW11" s="15">
        <v>21</v>
      </c>
      <c r="DY11" s="16" t="str">
        <f t="shared" si="0"/>
        <v>B1COSTA</v>
      </c>
      <c r="DZ11" s="17" t="s">
        <v>242</v>
      </c>
      <c r="EA11" s="99" t="s">
        <v>48</v>
      </c>
      <c r="EB11" s="100" t="s">
        <v>243</v>
      </c>
      <c r="EC11" s="100" t="s">
        <v>244</v>
      </c>
      <c r="ED11" s="101" t="s">
        <v>56</v>
      </c>
      <c r="EE11" s="102">
        <v>604.98</v>
      </c>
      <c r="EG11" s="48" t="s">
        <v>33</v>
      </c>
      <c r="EH11" s="49"/>
      <c r="EI11" s="49"/>
      <c r="EJ11" s="49"/>
      <c r="EK11" s="49"/>
      <c r="EL11" s="51" t="s">
        <v>245</v>
      </c>
      <c r="EM11" s="51" t="s">
        <v>246</v>
      </c>
      <c r="EN11" s="49"/>
      <c r="EO11" s="49"/>
      <c r="EP11" s="49"/>
      <c r="EQ11" s="51" t="s">
        <v>247</v>
      </c>
      <c r="ER11" s="51" t="s">
        <v>248</v>
      </c>
      <c r="ES11" s="49"/>
      <c r="ET11" s="51" t="s">
        <v>249</v>
      </c>
      <c r="EU11" s="49"/>
      <c r="EV11" s="51" t="s">
        <v>250</v>
      </c>
      <c r="EW11" s="51" t="s">
        <v>251</v>
      </c>
      <c r="EX11" s="49"/>
      <c r="EY11" s="51" t="s">
        <v>252</v>
      </c>
      <c r="EZ11" s="49"/>
      <c r="FA11" s="51" t="s">
        <v>253</v>
      </c>
      <c r="FB11" s="49"/>
    </row>
    <row r="12" spans="2:158" ht="15" customHeight="1" x14ac:dyDescent="0.25">
      <c r="B12" s="52" t="s">
        <v>254</v>
      </c>
      <c r="C12" s="191"/>
      <c r="D12" s="191"/>
      <c r="E12" s="191"/>
      <c r="F12" s="191"/>
      <c r="G12" s="191"/>
      <c r="I12" s="155" t="s">
        <v>255</v>
      </c>
      <c r="J12" s="156"/>
      <c r="K12" s="156"/>
      <c r="L12" s="157"/>
      <c r="M12" s="2"/>
      <c r="O12" s="184" t="s">
        <v>256</v>
      </c>
      <c r="P12" s="184"/>
      <c r="Q12" s="184"/>
      <c r="R12" s="184"/>
      <c r="S12" s="183"/>
      <c r="T12" s="183"/>
      <c r="DE12" s="81" t="s">
        <v>240</v>
      </c>
      <c r="DF12" s="9" t="str">
        <f>COSTA!C10</f>
        <v>ALIGERADO O LOSAS DE CONCRETO ARMADO INCLINADAS</v>
      </c>
      <c r="DG12" s="10" t="s">
        <v>67</v>
      </c>
      <c r="DH12" s="11">
        <v>354.37</v>
      </c>
      <c r="DI12" s="12" t="s">
        <v>48</v>
      </c>
      <c r="DJ12" s="84">
        <v>2026</v>
      </c>
      <c r="DK12" s="78" t="str">
        <f>Tabla1[[#This Row],[Tipo]]&amp;"."&amp;Tabla1[[#This Row],[Zona]]&amp;"."&amp;Tabla1[[#This Row],[Cat.]]</f>
        <v>TECHOS.COSTA.B</v>
      </c>
      <c r="DL12" s="78"/>
      <c r="DS12" s="13" t="s">
        <v>783</v>
      </c>
      <c r="DT12" s="13" t="s">
        <v>99</v>
      </c>
      <c r="DU12" s="13" t="s">
        <v>100</v>
      </c>
      <c r="DV12" s="13" t="s">
        <v>795</v>
      </c>
      <c r="DW12" s="15">
        <v>34</v>
      </c>
      <c r="DY12" s="16" t="str">
        <f t="shared" si="0"/>
        <v>B2COSTA</v>
      </c>
      <c r="DZ12" s="17" t="s">
        <v>258</v>
      </c>
      <c r="EA12" s="99" t="s">
        <v>48</v>
      </c>
      <c r="EB12" s="100" t="s">
        <v>243</v>
      </c>
      <c r="EC12" s="100" t="s">
        <v>259</v>
      </c>
      <c r="ED12" s="101" t="s">
        <v>56</v>
      </c>
      <c r="EE12" s="102">
        <v>577.96</v>
      </c>
      <c r="EG12" s="48" t="s">
        <v>34</v>
      </c>
      <c r="EH12" s="49"/>
      <c r="EI12" s="49"/>
      <c r="EJ12" s="49"/>
      <c r="EK12" s="49"/>
      <c r="EL12" s="51" t="s">
        <v>260</v>
      </c>
      <c r="EM12" s="51" t="s">
        <v>261</v>
      </c>
      <c r="EN12" s="49"/>
      <c r="EO12" s="49"/>
      <c r="EP12" s="49"/>
      <c r="EQ12" s="51" t="s">
        <v>262</v>
      </c>
      <c r="ER12" s="51" t="s">
        <v>263</v>
      </c>
      <c r="ES12" s="49"/>
      <c r="ET12" s="49"/>
      <c r="EU12" s="49"/>
      <c r="EV12" s="49"/>
      <c r="EW12" s="51" t="s">
        <v>264</v>
      </c>
      <c r="EX12" s="49"/>
      <c r="EY12" s="49"/>
      <c r="EZ12" s="49"/>
      <c r="FA12" s="49"/>
      <c r="FB12" s="49"/>
    </row>
    <row r="13" spans="2:158" ht="15" customHeight="1" x14ac:dyDescent="0.25">
      <c r="B13" s="52" t="s">
        <v>265</v>
      </c>
      <c r="C13" s="191"/>
      <c r="D13" s="191"/>
      <c r="E13" s="191"/>
      <c r="F13" s="191"/>
      <c r="G13" s="191"/>
      <c r="I13" s="184" t="s">
        <v>266</v>
      </c>
      <c r="J13" s="184"/>
      <c r="K13" s="184"/>
      <c r="L13" s="192"/>
      <c r="M13" s="192"/>
      <c r="O13" s="184" t="s">
        <v>267</v>
      </c>
      <c r="P13" s="184"/>
      <c r="Q13" s="184"/>
      <c r="R13" s="184"/>
      <c r="S13" s="183"/>
      <c r="T13" s="183"/>
      <c r="DE13" s="81" t="s">
        <v>240</v>
      </c>
      <c r="DF13" s="9" t="str">
        <f>COSTA!C12</f>
        <v>ALIGERADO O LOSAS DE CONCRETO ARMADO HORIZONTALES</v>
      </c>
      <c r="DG13" s="10" t="s">
        <v>97</v>
      </c>
      <c r="DH13" s="11">
        <v>285.8</v>
      </c>
      <c r="DI13" s="12" t="s">
        <v>48</v>
      </c>
      <c r="DJ13" s="84">
        <v>2026</v>
      </c>
      <c r="DK13" s="78" t="str">
        <f>Tabla1[[#This Row],[Tipo]]&amp;"."&amp;Tabla1[[#This Row],[Zona]]&amp;"."&amp;Tabla1[[#This Row],[Cat.]]</f>
        <v>TECHOS.COSTA.C</v>
      </c>
      <c r="DL13" s="78"/>
      <c r="DS13" s="13" t="s">
        <v>783</v>
      </c>
      <c r="DT13" s="13" t="s">
        <v>99</v>
      </c>
      <c r="DU13" s="13" t="s">
        <v>128</v>
      </c>
      <c r="DV13" s="14" t="s">
        <v>796</v>
      </c>
      <c r="DW13" s="15">
        <v>69</v>
      </c>
      <c r="DY13" s="16" t="str">
        <f t="shared" si="0"/>
        <v>B3COSTA</v>
      </c>
      <c r="DZ13" s="17" t="s">
        <v>269</v>
      </c>
      <c r="EA13" s="99" t="s">
        <v>48</v>
      </c>
      <c r="EB13" s="100" t="s">
        <v>243</v>
      </c>
      <c r="EC13" s="100" t="s">
        <v>270</v>
      </c>
      <c r="ED13" s="101" t="s">
        <v>56</v>
      </c>
      <c r="EE13" s="102">
        <v>418.47</v>
      </c>
      <c r="EG13" s="48" t="s">
        <v>35</v>
      </c>
      <c r="EH13" s="49"/>
      <c r="EI13" s="49"/>
      <c r="EJ13" s="49"/>
      <c r="EK13" s="49"/>
      <c r="EL13" s="51" t="s">
        <v>271</v>
      </c>
      <c r="EM13" s="49"/>
      <c r="EN13" s="49"/>
      <c r="EO13" s="49"/>
      <c r="EP13" s="49"/>
      <c r="EQ13" s="51" t="s">
        <v>272</v>
      </c>
      <c r="ER13" s="51" t="s">
        <v>273</v>
      </c>
      <c r="ES13" s="49"/>
      <c r="ET13" s="49"/>
      <c r="EU13" s="49"/>
      <c r="EV13" s="49"/>
      <c r="EW13" s="49"/>
      <c r="EX13" s="49"/>
      <c r="EY13" s="49"/>
      <c r="EZ13" s="49"/>
      <c r="FA13" s="49"/>
      <c r="FB13" s="49"/>
    </row>
    <row r="14" spans="2:158" ht="15" customHeight="1" x14ac:dyDescent="0.25">
      <c r="B14" s="52" t="s">
        <v>274</v>
      </c>
      <c r="C14" s="191"/>
      <c r="D14" s="191"/>
      <c r="E14" s="191"/>
      <c r="F14" s="191"/>
      <c r="G14" s="191"/>
      <c r="I14" s="184" t="s">
        <v>275</v>
      </c>
      <c r="J14" s="184"/>
      <c r="K14" s="184"/>
      <c r="L14" s="184"/>
      <c r="M14" s="2"/>
      <c r="O14" s="155" t="s">
        <v>276</v>
      </c>
      <c r="P14" s="156"/>
      <c r="Q14" s="156"/>
      <c r="R14" s="185"/>
      <c r="S14" s="186"/>
      <c r="T14" s="187"/>
      <c r="DE14" s="81" t="s">
        <v>240</v>
      </c>
      <c r="DF14" s="9" t="str">
        <f>COSTA!C14</f>
        <v>CALAMINA METALICA FIBROCEMENTO SOBRE VIGUERIA METALICA</v>
      </c>
      <c r="DG14" s="10" t="s">
        <v>127</v>
      </c>
      <c r="DH14" s="11">
        <v>181.4</v>
      </c>
      <c r="DI14" s="12" t="s">
        <v>48</v>
      </c>
      <c r="DJ14" s="84">
        <v>2026</v>
      </c>
      <c r="DK14" s="78" t="str">
        <f>Tabla1[[#This Row],[Tipo]]&amp;"."&amp;Tabla1[[#This Row],[Zona]]&amp;"."&amp;Tabla1[[#This Row],[Cat.]]</f>
        <v>TECHOS.COSTA.D</v>
      </c>
      <c r="DL14" s="78"/>
      <c r="DR14" s="6">
        <v>6</v>
      </c>
      <c r="DS14" s="13" t="s">
        <v>278</v>
      </c>
      <c r="DT14" s="13" t="s">
        <v>50</v>
      </c>
      <c r="DU14" s="13" t="s">
        <v>51</v>
      </c>
      <c r="DV14" s="14" t="s">
        <v>279</v>
      </c>
      <c r="DW14" s="15">
        <v>3</v>
      </c>
      <c r="DY14" s="16" t="str">
        <f t="shared" si="0"/>
        <v>B4COSTA</v>
      </c>
      <c r="DZ14" s="17" t="s">
        <v>280</v>
      </c>
      <c r="EA14" s="99" t="s">
        <v>48</v>
      </c>
      <c r="EB14" s="100" t="s">
        <v>243</v>
      </c>
      <c r="EC14" s="100" t="s">
        <v>281</v>
      </c>
      <c r="ED14" s="101" t="s">
        <v>56</v>
      </c>
      <c r="EE14" s="102">
        <v>439.68</v>
      </c>
      <c r="EG14" s="48" t="s">
        <v>282</v>
      </c>
      <c r="EH14" s="49"/>
      <c r="EI14" s="49"/>
      <c r="EJ14" s="49"/>
      <c r="EK14" s="49"/>
      <c r="EL14" s="51" t="s">
        <v>283</v>
      </c>
      <c r="EM14" s="49"/>
      <c r="EN14" s="49"/>
      <c r="EO14" s="49"/>
      <c r="EP14" s="49"/>
      <c r="EQ14" s="49"/>
      <c r="ER14" s="51" t="s">
        <v>284</v>
      </c>
      <c r="ES14" s="49"/>
      <c r="ET14" s="49"/>
      <c r="EU14" s="49"/>
      <c r="EV14" s="49"/>
      <c r="EW14" s="49"/>
      <c r="EX14" s="49"/>
      <c r="EY14" s="49"/>
      <c r="EZ14" s="49"/>
      <c r="FA14" s="49"/>
      <c r="FB14" s="49"/>
    </row>
    <row r="15" spans="2:158" ht="13.5" customHeight="1" x14ac:dyDescent="0.25">
      <c r="DE15" s="81" t="s">
        <v>240</v>
      </c>
      <c r="DF15" s="9" t="str">
        <f>COSTA!C16</f>
        <v>MADERA CON MATERIAL INPERMIALIZANTE</v>
      </c>
      <c r="DG15" s="10" t="s">
        <v>150</v>
      </c>
      <c r="DH15" s="11">
        <v>67.63</v>
      </c>
      <c r="DI15" s="12" t="s">
        <v>48</v>
      </c>
      <c r="DJ15" s="84">
        <v>2026</v>
      </c>
      <c r="DK15" s="78" t="str">
        <f>Tabla1[[#This Row],[Tipo]]&amp;"."&amp;Tabla1[[#This Row],[Zona]]&amp;"."&amp;Tabla1[[#This Row],[Cat.]]</f>
        <v>TECHOS.COSTA.E</v>
      </c>
      <c r="DL15" s="78"/>
      <c r="DR15" s="6">
        <v>7</v>
      </c>
      <c r="DS15" s="13" t="s">
        <v>278</v>
      </c>
      <c r="DT15" s="13" t="s">
        <v>50</v>
      </c>
      <c r="DU15" s="13" t="s">
        <v>71</v>
      </c>
      <c r="DV15" s="14" t="s">
        <v>286</v>
      </c>
      <c r="DW15" s="15">
        <v>10</v>
      </c>
      <c r="DY15" s="16" t="str">
        <f t="shared" si="0"/>
        <v>B5COSTA</v>
      </c>
      <c r="DZ15" s="17" t="s">
        <v>287</v>
      </c>
      <c r="EA15" s="99" t="s">
        <v>48</v>
      </c>
      <c r="EB15" s="100" t="s">
        <v>243</v>
      </c>
      <c r="EC15" s="100" t="s">
        <v>288</v>
      </c>
      <c r="ED15" s="101" t="s">
        <v>56</v>
      </c>
      <c r="EE15" s="102">
        <v>395.68</v>
      </c>
      <c r="EG15" s="48" t="s">
        <v>37</v>
      </c>
      <c r="EH15" s="49"/>
      <c r="EI15" s="49"/>
      <c r="EJ15" s="49"/>
      <c r="EK15" s="49"/>
      <c r="EL15" s="51" t="s">
        <v>289</v>
      </c>
      <c r="EM15" s="49"/>
      <c r="EN15" s="49"/>
      <c r="EO15" s="49"/>
      <c r="EP15" s="49"/>
      <c r="EQ15" s="49"/>
      <c r="ER15" s="51" t="s">
        <v>290</v>
      </c>
      <c r="ES15" s="49"/>
      <c r="ET15" s="49"/>
      <c r="EU15" s="49"/>
      <c r="EV15" s="49"/>
      <c r="EW15" s="49"/>
      <c r="EX15" s="49"/>
      <c r="EY15" s="49"/>
      <c r="EZ15" s="49"/>
      <c r="FA15" s="49"/>
      <c r="FB15" s="49"/>
    </row>
    <row r="16" spans="2:158" ht="15" customHeight="1" x14ac:dyDescent="0.25">
      <c r="B16" s="158" t="s">
        <v>291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 t="s">
        <v>292</v>
      </c>
      <c r="S16" s="158"/>
      <c r="T16" s="43" t="s">
        <v>293</v>
      </c>
      <c r="DE16" s="81" t="s">
        <v>240</v>
      </c>
      <c r="DF16" s="9" t="str">
        <f>COSTA!C18</f>
        <v>CALAMINA METALICA FIBROCEMENTOO TEJAS SOBRE VIGUERA DE MADERA CORRIENTE</v>
      </c>
      <c r="DG16" s="10" t="s">
        <v>172</v>
      </c>
      <c r="DH16" s="11">
        <v>37.19</v>
      </c>
      <c r="DI16" s="12" t="s">
        <v>48</v>
      </c>
      <c r="DJ16" s="84">
        <v>2026</v>
      </c>
      <c r="DK16" s="78" t="str">
        <f>Tabla1[[#This Row],[Tipo]]&amp;"."&amp;Tabla1[[#This Row],[Zona]]&amp;"."&amp;Tabla1[[#This Row],[Cat.]]</f>
        <v>TECHOS.COSTA.F</v>
      </c>
      <c r="DL16" s="78"/>
      <c r="DR16" s="6">
        <v>8</v>
      </c>
      <c r="DS16" s="13" t="s">
        <v>278</v>
      </c>
      <c r="DT16" s="13" t="s">
        <v>50</v>
      </c>
      <c r="DU16" s="13" t="s">
        <v>100</v>
      </c>
      <c r="DV16" s="14" t="s">
        <v>295</v>
      </c>
      <c r="DW16" s="15">
        <v>22</v>
      </c>
      <c r="DY16" s="16" t="str">
        <f t="shared" si="0"/>
        <v>B6COSTA</v>
      </c>
      <c r="DZ16" s="17" t="s">
        <v>296</v>
      </c>
      <c r="EA16" s="99" t="s">
        <v>48</v>
      </c>
      <c r="EB16" s="100" t="s">
        <v>243</v>
      </c>
      <c r="EC16" s="100" t="s">
        <v>297</v>
      </c>
      <c r="ED16" s="101" t="s">
        <v>56</v>
      </c>
      <c r="EE16" s="102">
        <v>353.26</v>
      </c>
      <c r="EG16" s="48" t="s">
        <v>38</v>
      </c>
      <c r="EH16" s="49"/>
      <c r="EI16" s="49"/>
      <c r="EJ16" s="49"/>
      <c r="EK16" s="49"/>
      <c r="EL16" s="51" t="s">
        <v>298</v>
      </c>
      <c r="EM16" s="49"/>
      <c r="EN16" s="49"/>
      <c r="EO16" s="49"/>
      <c r="EP16" s="49"/>
      <c r="EQ16" s="49"/>
      <c r="ER16" s="51" t="s">
        <v>299</v>
      </c>
      <c r="ES16" s="49"/>
      <c r="ET16" s="49"/>
      <c r="EU16" s="49"/>
      <c r="EV16" s="49"/>
      <c r="EW16" s="49"/>
      <c r="EX16" s="49"/>
      <c r="EY16" s="49"/>
      <c r="EZ16" s="49"/>
      <c r="FA16" s="49"/>
      <c r="FB16" s="49"/>
    </row>
    <row r="17" spans="2:158" ht="15" customHeight="1" x14ac:dyDescent="0.25">
      <c r="B17" s="52" t="s">
        <v>300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59"/>
      <c r="S17" s="159"/>
      <c r="T17" s="38" t="s">
        <v>301</v>
      </c>
      <c r="DE17" s="81" t="s">
        <v>240</v>
      </c>
      <c r="DF17" s="9" t="str">
        <f>COSTA!C20</f>
        <v>MADERA RÚSTICA CAÑA CON TORTA DE BARRO</v>
      </c>
      <c r="DG17" s="10" t="s">
        <v>192</v>
      </c>
      <c r="DH17" s="11">
        <v>25.57</v>
      </c>
      <c r="DI17" s="12" t="s">
        <v>48</v>
      </c>
      <c r="DJ17" s="84">
        <v>2026</v>
      </c>
      <c r="DK17" s="78" t="str">
        <f>Tabla1[[#This Row],[Tipo]]&amp;"."&amp;Tabla1[[#This Row],[Zona]]&amp;"."&amp;Tabla1[[#This Row],[Cat.]]</f>
        <v>TECHOS.COSTA.G</v>
      </c>
      <c r="DL17" s="78"/>
      <c r="DR17" s="6">
        <v>9</v>
      </c>
      <c r="DS17" s="13" t="s">
        <v>278</v>
      </c>
      <c r="DT17" s="13" t="s">
        <v>50</v>
      </c>
      <c r="DU17" s="13" t="s">
        <v>128</v>
      </c>
      <c r="DV17" s="14" t="s">
        <v>303</v>
      </c>
      <c r="DW17" s="15">
        <v>61</v>
      </c>
      <c r="DY17" s="16" t="str">
        <f t="shared" si="0"/>
        <v>B7COSTA</v>
      </c>
      <c r="DZ17" s="17" t="s">
        <v>304</v>
      </c>
      <c r="EA17" s="99" t="s">
        <v>48</v>
      </c>
      <c r="EB17" s="100" t="s">
        <v>243</v>
      </c>
      <c r="EC17" s="100" t="s">
        <v>305</v>
      </c>
      <c r="ED17" s="101" t="s">
        <v>56</v>
      </c>
      <c r="EE17" s="102">
        <v>314.25</v>
      </c>
      <c r="EG17" s="48" t="s">
        <v>39</v>
      </c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51" t="s">
        <v>306</v>
      </c>
      <c r="ES17" s="49"/>
      <c r="ET17" s="49"/>
      <c r="EU17" s="49"/>
      <c r="EV17" s="49"/>
      <c r="EW17" s="49"/>
      <c r="EX17" s="49"/>
      <c r="EY17" s="49"/>
      <c r="EZ17" s="49"/>
      <c r="FA17" s="49"/>
      <c r="FB17" s="49"/>
    </row>
    <row r="18" spans="2:158" ht="15" customHeight="1" x14ac:dyDescent="0.25">
      <c r="B18" s="52" t="s">
        <v>307</v>
      </c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7"/>
      <c r="R18" s="159"/>
      <c r="S18" s="159"/>
      <c r="T18" s="38" t="s">
        <v>301</v>
      </c>
      <c r="DE18" s="81" t="s">
        <v>240</v>
      </c>
      <c r="DF18" s="9" t="str">
        <f>COSTA!C22</f>
        <v>SIN TECHO</v>
      </c>
      <c r="DG18" s="10" t="s">
        <v>209</v>
      </c>
      <c r="DH18" s="11">
        <f>COSTA!C3</f>
        <v>0</v>
      </c>
      <c r="DI18" s="12" t="s">
        <v>48</v>
      </c>
      <c r="DJ18" s="84">
        <v>2026</v>
      </c>
      <c r="DK18" s="78" t="str">
        <f>Tabla1[[#This Row],[Tipo]]&amp;"."&amp;Tabla1[[#This Row],[Zona]]&amp;"."&amp;Tabla1[[#This Row],[Cat.]]</f>
        <v>TECHOS.COSTA.H</v>
      </c>
      <c r="DL18" s="78"/>
      <c r="DR18" s="6">
        <v>10</v>
      </c>
      <c r="DS18" s="13" t="s">
        <v>278</v>
      </c>
      <c r="DT18" s="13" t="s">
        <v>70</v>
      </c>
      <c r="DU18" s="13" t="s">
        <v>51</v>
      </c>
      <c r="DV18" s="14" t="s">
        <v>309</v>
      </c>
      <c r="DW18" s="15">
        <v>5</v>
      </c>
      <c r="DY18" s="16" t="str">
        <f t="shared" si="0"/>
        <v>C1COSTA</v>
      </c>
      <c r="DZ18" s="17" t="s">
        <v>310</v>
      </c>
      <c r="EA18" s="103" t="s">
        <v>48</v>
      </c>
      <c r="EB18" s="104" t="s">
        <v>311</v>
      </c>
      <c r="EC18" s="104" t="s">
        <v>312</v>
      </c>
      <c r="ED18" s="105" t="s">
        <v>313</v>
      </c>
      <c r="EE18" s="106">
        <v>1288.3499999999999</v>
      </c>
      <c r="EG18" s="48" t="s">
        <v>40</v>
      </c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</row>
    <row r="19" spans="2:158" ht="15" customHeight="1" x14ac:dyDescent="0.25">
      <c r="B19" s="52" t="s">
        <v>314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59"/>
      <c r="S19" s="159"/>
      <c r="T19" s="38" t="s">
        <v>301</v>
      </c>
      <c r="DE19" s="81" t="s">
        <v>240</v>
      </c>
      <c r="DF19" s="24" t="str">
        <f>COSTA!C24</f>
        <v>-</v>
      </c>
      <c r="DG19" s="10" t="s">
        <v>225</v>
      </c>
      <c r="DH19" s="11">
        <f>COSTA!C25</f>
        <v>0</v>
      </c>
      <c r="DI19" s="12" t="s">
        <v>48</v>
      </c>
      <c r="DJ19" s="84">
        <v>2026</v>
      </c>
      <c r="DK19" s="78" t="str">
        <f>Tabla1[[#This Row],[Tipo]]&amp;"."&amp;Tabla1[[#This Row],[Zona]]&amp;"."&amp;Tabla1[[#This Row],[Cat.]]</f>
        <v>TECHOS.COSTA.I</v>
      </c>
      <c r="DL19" s="78"/>
      <c r="DS19" s="13" t="s">
        <v>278</v>
      </c>
      <c r="DT19" s="13" t="s">
        <v>70</v>
      </c>
      <c r="DU19" s="13" t="s">
        <v>71</v>
      </c>
      <c r="DV19" s="14" t="s">
        <v>315</v>
      </c>
      <c r="DW19" s="15">
        <v>16</v>
      </c>
      <c r="DY19" s="16" t="str">
        <f t="shared" si="0"/>
        <v>C2COSTA</v>
      </c>
      <c r="DZ19" s="17" t="s">
        <v>316</v>
      </c>
      <c r="EA19" s="103" t="s">
        <v>48</v>
      </c>
      <c r="EB19" s="104" t="s">
        <v>311</v>
      </c>
      <c r="EC19" s="104" t="s">
        <v>317</v>
      </c>
      <c r="ED19" s="105" t="s">
        <v>313</v>
      </c>
      <c r="EE19" s="106">
        <v>1408.88</v>
      </c>
      <c r="EG19" s="48" t="s">
        <v>41</v>
      </c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</row>
    <row r="20" spans="2:158" ht="15" customHeight="1" x14ac:dyDescent="0.25">
      <c r="B20" s="52" t="s">
        <v>318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59"/>
      <c r="S20" s="159"/>
      <c r="T20" s="38" t="s">
        <v>301</v>
      </c>
      <c r="DE20" s="81" t="s">
        <v>366</v>
      </c>
      <c r="DF20" s="9" t="str">
        <f>COSTA!D8</f>
        <v>ALUMINIO PESADO CON PERFILES ESPECIALES MADERA FINA ORDAMENTAL (CAOBA, CEDRO O PINO SELECTO) VIDRIO INSULADO</v>
      </c>
      <c r="DG20" s="10" t="s">
        <v>47</v>
      </c>
      <c r="DH20" s="11">
        <v>485.33</v>
      </c>
      <c r="DI20" s="12" t="s">
        <v>48</v>
      </c>
      <c r="DJ20" s="84">
        <v>2026</v>
      </c>
      <c r="DK20" s="78" t="str">
        <f>Tabla1[[#This Row],[Tipo]]&amp;"."&amp;Tabla1[[#This Row],[Zona]]&amp;"."&amp;Tabla1[[#This Row],[Cat.]]</f>
        <v>PUERTAS Y VENTANAS.COSTA.A</v>
      </c>
      <c r="DL20" s="78"/>
      <c r="DS20" s="13" t="s">
        <v>278</v>
      </c>
      <c r="DT20" s="13" t="s">
        <v>70</v>
      </c>
      <c r="DU20" s="13" t="s">
        <v>100</v>
      </c>
      <c r="DV20" s="14" t="s">
        <v>321</v>
      </c>
      <c r="DW20" s="15">
        <v>28</v>
      </c>
      <c r="DY20" s="16" t="str">
        <f t="shared" si="0"/>
        <v>C3COSTA</v>
      </c>
      <c r="DZ20" s="17" t="s">
        <v>322</v>
      </c>
      <c r="EA20" s="103" t="s">
        <v>48</v>
      </c>
      <c r="EB20" s="104" t="s">
        <v>311</v>
      </c>
      <c r="EC20" s="104" t="s">
        <v>323</v>
      </c>
      <c r="ED20" s="105" t="s">
        <v>313</v>
      </c>
      <c r="EE20" s="106">
        <v>1079.79</v>
      </c>
      <c r="EG20" s="48" t="s">
        <v>42</v>
      </c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</row>
    <row r="21" spans="2:158" ht="15" customHeight="1" x14ac:dyDescent="0.25">
      <c r="N21" s="46"/>
      <c r="O21" s="46"/>
      <c r="P21" s="160" t="s">
        <v>324</v>
      </c>
      <c r="Q21" s="160"/>
      <c r="R21" s="161">
        <f>+SUM(R17:R20)</f>
        <v>0</v>
      </c>
      <c r="S21" s="161"/>
      <c r="T21" s="47" t="s">
        <v>301</v>
      </c>
      <c r="DE21" s="81" t="s">
        <v>366</v>
      </c>
      <c r="DF21" s="9" t="str">
        <f>COSTA!D10</f>
        <v>ALUMINIO O MADERA FINA (CAOBA O SIMILAR DE DISEÑO ESPECIAL VIDRIO TRATADO POLARIZADO Y CURVADO, LAMINADO O TEMPLADO</v>
      </c>
      <c r="DG21" s="10" t="s">
        <v>67</v>
      </c>
      <c r="DH21" s="11">
        <v>255.81</v>
      </c>
      <c r="DI21" s="12" t="s">
        <v>48</v>
      </c>
      <c r="DJ21" s="84">
        <v>2026</v>
      </c>
      <c r="DK21" s="78" t="str">
        <f>Tabla1[[#This Row],[Tipo]]&amp;"."&amp;Tabla1[[#This Row],[Zona]]&amp;"."&amp;Tabla1[[#This Row],[Cat.]]</f>
        <v>PUERTAS Y VENTANAS.COSTA.B</v>
      </c>
      <c r="DL21" s="78"/>
      <c r="DS21" s="13" t="s">
        <v>278</v>
      </c>
      <c r="DT21" s="13" t="s">
        <v>70</v>
      </c>
      <c r="DU21" s="13" t="s">
        <v>128</v>
      </c>
      <c r="DV21" s="14" t="s">
        <v>326</v>
      </c>
      <c r="DW21" s="15">
        <v>68</v>
      </c>
      <c r="DY21" s="16" t="str">
        <f t="shared" si="0"/>
        <v>C4COSTA</v>
      </c>
      <c r="DZ21" s="17" t="s">
        <v>327</v>
      </c>
      <c r="EA21" s="103" t="s">
        <v>48</v>
      </c>
      <c r="EB21" s="104" t="s">
        <v>328</v>
      </c>
      <c r="EC21" s="104" t="s">
        <v>329</v>
      </c>
      <c r="ED21" s="105" t="s">
        <v>313</v>
      </c>
      <c r="EE21" s="106">
        <v>956.56</v>
      </c>
      <c r="EG21" s="48" t="s">
        <v>43</v>
      </c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</row>
    <row r="22" spans="2:158" ht="12.75" customHeight="1" x14ac:dyDescent="0.25">
      <c r="M22" s="7"/>
      <c r="N22" s="7"/>
      <c r="O22" s="7"/>
      <c r="P22" s="7"/>
      <c r="Q22" s="8"/>
      <c r="R22" s="8"/>
      <c r="S22" s="8"/>
      <c r="DE22" s="81" t="s">
        <v>366</v>
      </c>
      <c r="DF22" s="9" t="str">
        <f>COSTA!D12</f>
        <v>ALUMINIO O MADERA FINA (CAOBA O SIMILAR) VIDRIO TRATADO POLARIZADO LAMINADO O TEMPLADO</v>
      </c>
      <c r="DG22" s="10" t="s">
        <v>97</v>
      </c>
      <c r="DH22" s="11">
        <v>161.41</v>
      </c>
      <c r="DI22" s="12" t="s">
        <v>48</v>
      </c>
      <c r="DJ22" s="84">
        <v>2026</v>
      </c>
      <c r="DK22" s="78" t="str">
        <f>Tabla1[[#This Row],[Tipo]]&amp;"."&amp;Tabla1[[#This Row],[Zona]]&amp;"."&amp;Tabla1[[#This Row],[Cat.]]</f>
        <v>PUERTAS Y VENTANAS.COSTA.C</v>
      </c>
      <c r="DL22" s="78"/>
      <c r="DS22" s="13" t="s">
        <v>278</v>
      </c>
      <c r="DT22" s="13" t="s">
        <v>99</v>
      </c>
      <c r="DU22" s="13" t="s">
        <v>51</v>
      </c>
      <c r="DV22" s="14" t="s">
        <v>331</v>
      </c>
      <c r="DW22" s="15">
        <v>14</v>
      </c>
      <c r="DY22" s="16" t="str">
        <f t="shared" si="0"/>
        <v>C5COSTA</v>
      </c>
      <c r="DZ22" s="17" t="s">
        <v>332</v>
      </c>
      <c r="EA22" s="103" t="s">
        <v>48</v>
      </c>
      <c r="EB22" s="104" t="s">
        <v>311</v>
      </c>
      <c r="EC22" s="104" t="s">
        <v>333</v>
      </c>
      <c r="ED22" s="105" t="s">
        <v>313</v>
      </c>
      <c r="EE22" s="106">
        <v>1060.8599999999999</v>
      </c>
    </row>
    <row r="23" spans="2:158" ht="16.5" customHeight="1" x14ac:dyDescent="0.25">
      <c r="B23" s="180" t="s">
        <v>334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50"/>
      <c r="DE23" s="81" t="s">
        <v>366</v>
      </c>
      <c r="DF23" s="9" t="str">
        <f>COSTA!D14</f>
        <v>VENTANA DE ALUMINIO, PUERTAS DE MADERA SELECTA VIDRIO TRATADO TRANSPARENTE</v>
      </c>
      <c r="DG23" s="10" t="s">
        <v>127</v>
      </c>
      <c r="DH23" s="11">
        <v>141.38999999999999</v>
      </c>
      <c r="DI23" s="12" t="s">
        <v>48</v>
      </c>
      <c r="DJ23" s="84">
        <v>2026</v>
      </c>
      <c r="DK23" s="78" t="str">
        <f>Tabla1[[#This Row],[Tipo]]&amp;"."&amp;Tabla1[[#This Row],[Zona]]&amp;"."&amp;Tabla1[[#This Row],[Cat.]]</f>
        <v>PUERTAS Y VENTANAS.COSTA.D</v>
      </c>
      <c r="DL23" s="78"/>
      <c r="DS23" s="13" t="s">
        <v>278</v>
      </c>
      <c r="DT23" s="13" t="s">
        <v>99</v>
      </c>
      <c r="DU23" s="13" t="s">
        <v>71</v>
      </c>
      <c r="DV23" s="14" t="s">
        <v>335</v>
      </c>
      <c r="DW23" s="15">
        <v>26</v>
      </c>
      <c r="DY23" s="16" t="str">
        <f t="shared" si="0"/>
        <v>D1COSTA</v>
      </c>
      <c r="DZ23" s="17" t="s">
        <v>336</v>
      </c>
      <c r="EA23" s="107" t="s">
        <v>48</v>
      </c>
      <c r="EB23" s="108" t="s">
        <v>337</v>
      </c>
      <c r="EC23" s="108" t="s">
        <v>338</v>
      </c>
      <c r="ED23" s="109" t="s">
        <v>313</v>
      </c>
      <c r="EE23" s="110">
        <v>1452.15</v>
      </c>
    </row>
    <row r="24" spans="2:158" ht="16.5" customHeight="1" x14ac:dyDescent="0.25">
      <c r="B24" s="172" t="s">
        <v>339</v>
      </c>
      <c r="C24" s="173"/>
      <c r="D24" s="174"/>
      <c r="E24" s="172" t="s">
        <v>340</v>
      </c>
      <c r="F24" s="173"/>
      <c r="G24" s="173"/>
      <c r="H24" s="174"/>
      <c r="I24" s="172" t="s">
        <v>341</v>
      </c>
      <c r="J24" s="173"/>
      <c r="K24" s="173"/>
      <c r="L24" s="173"/>
      <c r="M24" s="173"/>
      <c r="N24" s="173"/>
      <c r="O24" s="174"/>
      <c r="P24" s="50"/>
      <c r="DE24" s="81" t="s">
        <v>366</v>
      </c>
      <c r="DF24" s="9" t="str">
        <f>COSTA!D16</f>
        <v>VENTANAS DE FIERRO PUERTAS DE MADERA SELECTA (CAOBA O SIMILAR) VIDRIO SIMPLE TRANSPARENTE</v>
      </c>
      <c r="DG24" s="10" t="s">
        <v>150</v>
      </c>
      <c r="DH24" s="11">
        <v>120.98</v>
      </c>
      <c r="DI24" s="12" t="s">
        <v>48</v>
      </c>
      <c r="DJ24" s="84">
        <v>2026</v>
      </c>
      <c r="DK24" s="78" t="str">
        <f>Tabla1[[#This Row],[Tipo]]&amp;"."&amp;Tabla1[[#This Row],[Zona]]&amp;"."&amp;Tabla1[[#This Row],[Cat.]]</f>
        <v>PUERTAS Y VENTANAS.COSTA.E</v>
      </c>
      <c r="DL24" s="78"/>
      <c r="DS24" s="13" t="s">
        <v>278</v>
      </c>
      <c r="DT24" s="13" t="s">
        <v>99</v>
      </c>
      <c r="DU24" s="13" t="s">
        <v>100</v>
      </c>
      <c r="DV24" s="14" t="s">
        <v>342</v>
      </c>
      <c r="DW24" s="15">
        <v>39</v>
      </c>
      <c r="DY24" s="16" t="str">
        <f t="shared" si="0"/>
        <v>D2COSTA</v>
      </c>
      <c r="DZ24" s="17" t="s">
        <v>343</v>
      </c>
      <c r="EA24" s="107" t="s">
        <v>48</v>
      </c>
      <c r="EB24" s="108" t="s">
        <v>337</v>
      </c>
      <c r="EC24" s="108" t="s">
        <v>344</v>
      </c>
      <c r="ED24" s="109" t="s">
        <v>313</v>
      </c>
      <c r="EE24" s="110">
        <v>1457.5</v>
      </c>
    </row>
    <row r="25" spans="2:158" ht="27" x14ac:dyDescent="0.25">
      <c r="B25" s="178"/>
      <c r="C25" s="179"/>
      <c r="D25" s="38" t="s">
        <v>56</v>
      </c>
      <c r="E25" s="162"/>
      <c r="F25" s="163"/>
      <c r="G25" s="163"/>
      <c r="H25" s="164"/>
      <c r="I25" s="175">
        <f>+B25*E25</f>
        <v>0</v>
      </c>
      <c r="J25" s="176"/>
      <c r="K25" s="176"/>
      <c r="L25" s="176"/>
      <c r="M25" s="176"/>
      <c r="N25" s="176"/>
      <c r="O25" s="177"/>
      <c r="P25" s="45"/>
      <c r="DE25" s="81" t="s">
        <v>366</v>
      </c>
      <c r="DF25" s="9" t="str">
        <f>COSTA!D18</f>
        <v>VENTANAS DE FIERRO O ALUMINIO INDRUSTRIAL PUERTAS CONTRAPLACADAS  DE MADERA(CEDRO O SIMILAR), PUERTAS MATERIAL MDF O HDF, VIDRIO SIMPLE TRANSPARENTE</v>
      </c>
      <c r="DG25" s="10" t="s">
        <v>172</v>
      </c>
      <c r="DH25" s="11">
        <v>90.81</v>
      </c>
      <c r="DI25" s="12" t="s">
        <v>48</v>
      </c>
      <c r="DJ25" s="84">
        <v>2026</v>
      </c>
      <c r="DK25" s="78" t="str">
        <f>Tabla1[[#This Row],[Tipo]]&amp;"."&amp;Tabla1[[#This Row],[Zona]]&amp;"."&amp;Tabla1[[#This Row],[Cat.]]</f>
        <v>PUERTAS Y VENTANAS.COSTA.F</v>
      </c>
      <c r="DL25" s="78"/>
      <c r="DS25" s="13" t="s">
        <v>278</v>
      </c>
      <c r="DT25" s="13" t="s">
        <v>99</v>
      </c>
      <c r="DU25" s="13" t="s">
        <v>128</v>
      </c>
      <c r="DV25" s="14" t="s">
        <v>345</v>
      </c>
      <c r="DW25" s="15">
        <v>74</v>
      </c>
      <c r="DY25" s="16" t="str">
        <f t="shared" si="0"/>
        <v>D3COSTA</v>
      </c>
      <c r="DZ25" s="17" t="s">
        <v>346</v>
      </c>
      <c r="EA25" s="107" t="s">
        <v>48</v>
      </c>
      <c r="EB25" s="108" t="s">
        <v>337</v>
      </c>
      <c r="EC25" s="108" t="s">
        <v>347</v>
      </c>
      <c r="ED25" s="109" t="s">
        <v>313</v>
      </c>
      <c r="EE25" s="110">
        <v>1215.21</v>
      </c>
    </row>
    <row r="26" spans="2:158" ht="11.25" customHeight="1" x14ac:dyDescent="0.25">
      <c r="M26" s="7"/>
      <c r="N26" s="7"/>
      <c r="O26" s="7"/>
      <c r="P26" s="7"/>
      <c r="Q26" s="8"/>
      <c r="R26" s="8"/>
      <c r="S26" s="8"/>
      <c r="DE26" s="81" t="s">
        <v>366</v>
      </c>
      <c r="DF26" s="9" t="str">
        <f>COSTA!D20</f>
        <v>MADERA CORRIENTE CON MARCOS EN PUERTAS Y VENTANAS DE PVC O MADERA CORRIENTE</v>
      </c>
      <c r="DG26" s="10" t="s">
        <v>192</v>
      </c>
      <c r="DH26" s="11">
        <v>49.05</v>
      </c>
      <c r="DI26" s="12" t="s">
        <v>48</v>
      </c>
      <c r="DJ26" s="84">
        <v>2026</v>
      </c>
      <c r="DK26" s="78" t="str">
        <f>Tabla1[[#This Row],[Tipo]]&amp;"."&amp;Tabla1[[#This Row],[Zona]]&amp;"."&amp;Tabla1[[#This Row],[Cat.]]</f>
        <v>PUERTAS Y VENTANAS.COSTA.G</v>
      </c>
      <c r="DL26" s="78"/>
      <c r="DR26" s="6">
        <v>11</v>
      </c>
      <c r="DS26" s="13" t="s">
        <v>348</v>
      </c>
      <c r="DT26" s="13" t="s">
        <v>50</v>
      </c>
      <c r="DU26" s="13" t="s">
        <v>51</v>
      </c>
      <c r="DV26" s="14" t="s">
        <v>349</v>
      </c>
      <c r="DW26" s="15">
        <v>6</v>
      </c>
      <c r="DY26" s="16" t="str">
        <f t="shared" si="0"/>
        <v>D4COSTA</v>
      </c>
      <c r="DZ26" s="17" t="s">
        <v>350</v>
      </c>
      <c r="EA26" s="107" t="s">
        <v>48</v>
      </c>
      <c r="EB26" s="108" t="s">
        <v>337</v>
      </c>
      <c r="EC26" s="108" t="s">
        <v>351</v>
      </c>
      <c r="ED26" s="109" t="s">
        <v>313</v>
      </c>
      <c r="EE26" s="110">
        <v>1069.58</v>
      </c>
    </row>
    <row r="27" spans="2:158" ht="18" customHeight="1" x14ac:dyDescent="0.25">
      <c r="B27" s="22" t="s">
        <v>352</v>
      </c>
      <c r="DE27" s="81" t="s">
        <v>366</v>
      </c>
      <c r="DF27" s="9" t="str">
        <f>COSTA!D22</f>
        <v>MADERA RUSTICA</v>
      </c>
      <c r="DG27" s="10" t="s">
        <v>209</v>
      </c>
      <c r="DH27" s="11">
        <v>24.53</v>
      </c>
      <c r="DI27" s="12" t="s">
        <v>48</v>
      </c>
      <c r="DJ27" s="84">
        <v>2026</v>
      </c>
      <c r="DK27" s="78" t="str">
        <f>Tabla1[[#This Row],[Tipo]]&amp;"."&amp;Tabla1[[#This Row],[Zona]]&amp;"."&amp;Tabla1[[#This Row],[Cat.]]</f>
        <v>PUERTAS Y VENTANAS.COSTA.H</v>
      </c>
      <c r="DL27" s="78"/>
      <c r="DR27" s="6">
        <v>12</v>
      </c>
      <c r="DS27" s="13" t="s">
        <v>348</v>
      </c>
      <c r="DT27" s="13" t="s">
        <v>50</v>
      </c>
      <c r="DU27" s="13" t="s">
        <v>71</v>
      </c>
      <c r="DV27" s="14" t="s">
        <v>354</v>
      </c>
      <c r="DW27" s="15">
        <v>13</v>
      </c>
      <c r="DY27" s="16" t="str">
        <f t="shared" si="0"/>
        <v>D5COSTA</v>
      </c>
      <c r="DZ27" s="17" t="s">
        <v>355</v>
      </c>
      <c r="EA27" s="107" t="s">
        <v>48</v>
      </c>
      <c r="EB27" s="108" t="s">
        <v>337</v>
      </c>
      <c r="EC27" s="108" t="s">
        <v>356</v>
      </c>
      <c r="ED27" s="109" t="s">
        <v>313</v>
      </c>
      <c r="EE27" s="110">
        <v>1152.0999999999999</v>
      </c>
    </row>
    <row r="28" spans="2:158" s="8" customFormat="1" ht="15" customHeight="1" x14ac:dyDescent="0.25">
      <c r="B28" s="158" t="s">
        <v>0</v>
      </c>
      <c r="C28" s="158" t="s">
        <v>357</v>
      </c>
      <c r="D28" s="158" t="s">
        <v>15</v>
      </c>
      <c r="E28" s="158" t="s">
        <v>358</v>
      </c>
      <c r="F28" s="158"/>
      <c r="G28" s="158" t="s">
        <v>240</v>
      </c>
      <c r="H28" s="158"/>
      <c r="I28" s="158"/>
      <c r="J28" s="158" t="s">
        <v>359</v>
      </c>
      <c r="K28" s="158"/>
      <c r="L28" s="158"/>
      <c r="DE28" s="81" t="s">
        <v>366</v>
      </c>
      <c r="DF28" s="9" t="str">
        <f>COSTA!D24</f>
        <v>SIN PUERTA NI VENTANAS</v>
      </c>
      <c r="DG28" s="10" t="s">
        <v>225</v>
      </c>
      <c r="DH28" s="11">
        <f>COSTA!D25</f>
        <v>0</v>
      </c>
      <c r="DI28" s="12" t="s">
        <v>48</v>
      </c>
      <c r="DJ28" s="84">
        <v>2026</v>
      </c>
      <c r="DK28" s="78" t="str">
        <f>Tabla1[[#This Row],[Tipo]]&amp;"."&amp;Tabla1[[#This Row],[Zona]]&amp;"."&amp;Tabla1[[#This Row],[Cat.]]</f>
        <v>PUERTAS Y VENTANAS.COSTA.I</v>
      </c>
      <c r="DL28" s="78"/>
      <c r="DR28" s="6">
        <v>13</v>
      </c>
      <c r="DS28" s="13" t="s">
        <v>348</v>
      </c>
      <c r="DT28" s="13" t="s">
        <v>50</v>
      </c>
      <c r="DU28" s="13" t="s">
        <v>100</v>
      </c>
      <c r="DV28" s="14" t="s">
        <v>362</v>
      </c>
      <c r="DW28" s="15">
        <v>25</v>
      </c>
      <c r="DY28" s="16" t="str">
        <f t="shared" ref="DY28:DY35" si="1">+CONCATENATE(DZ28,EA28)</f>
        <v>D6COSTA</v>
      </c>
      <c r="DZ28" s="17" t="s">
        <v>363</v>
      </c>
      <c r="EA28" s="107" t="s">
        <v>48</v>
      </c>
      <c r="EB28" s="108" t="s">
        <v>337</v>
      </c>
      <c r="EC28" s="108" t="s">
        <v>364</v>
      </c>
      <c r="ED28" s="109" t="s">
        <v>313</v>
      </c>
      <c r="EE28" s="110">
        <v>882.91</v>
      </c>
    </row>
    <row r="29" spans="2:158" s="8" customFormat="1" ht="15" customHeight="1" x14ac:dyDescent="0.25">
      <c r="B29" s="158"/>
      <c r="C29" s="158"/>
      <c r="D29" s="158"/>
      <c r="E29" s="43" t="s">
        <v>365</v>
      </c>
      <c r="F29" s="43" t="s">
        <v>16</v>
      </c>
      <c r="G29" s="43" t="s">
        <v>365</v>
      </c>
      <c r="H29" s="158" t="s">
        <v>16</v>
      </c>
      <c r="I29" s="158"/>
      <c r="J29" s="43" t="s">
        <v>365</v>
      </c>
      <c r="K29" s="158" t="s">
        <v>16</v>
      </c>
      <c r="L29" s="158"/>
      <c r="DE29" s="82" t="s">
        <v>45</v>
      </c>
      <c r="DF29" s="27" t="str">
        <f>SIERRA!B8</f>
        <v>ESTRUCTURAS LAMINALES CURVADAS DE CONCRETO ARMADO QUE INCLUYEN EN UNA SOLA ARMADURA LA CIMENTACION Y EL TECHO PARA ESTE CASO NO SE CONSIDERA LOS VALORES DE LA COLUMNA Nº 2</v>
      </c>
      <c r="DG29" s="28" t="s">
        <v>47</v>
      </c>
      <c r="DH29" s="29">
        <v>1010.95</v>
      </c>
      <c r="DI29" s="30" t="s">
        <v>69</v>
      </c>
      <c r="DJ29" s="85">
        <v>2026</v>
      </c>
      <c r="DK29" s="79" t="str">
        <f>Tabla1[[#This Row],[Tipo]]&amp;"."&amp;Tabla1[[#This Row],[Zona]]&amp;"."&amp;Tabla1[[#This Row],[Cat.]]</f>
        <v>MUROS Y COLUMNAS.SIERRA.A</v>
      </c>
      <c r="DL29" s="79"/>
      <c r="DR29" s="6">
        <v>14</v>
      </c>
      <c r="DS29" s="13" t="s">
        <v>348</v>
      </c>
      <c r="DT29" s="13" t="s">
        <v>50</v>
      </c>
      <c r="DU29" s="13" t="s">
        <v>128</v>
      </c>
      <c r="DV29" s="14" t="s">
        <v>368</v>
      </c>
      <c r="DW29" s="15">
        <v>64</v>
      </c>
      <c r="DY29" s="16" t="str">
        <f t="shared" si="1"/>
        <v>D7COSTA</v>
      </c>
      <c r="DZ29" s="17" t="s">
        <v>369</v>
      </c>
      <c r="EA29" s="107" t="s">
        <v>48</v>
      </c>
      <c r="EB29" s="108" t="s">
        <v>337</v>
      </c>
      <c r="EC29" s="108" t="s">
        <v>370</v>
      </c>
      <c r="ED29" s="109" t="s">
        <v>313</v>
      </c>
      <c r="EE29" s="110">
        <v>885.3</v>
      </c>
    </row>
    <row r="30" spans="2:158" ht="15" customHeight="1" x14ac:dyDescent="0.25">
      <c r="B30" s="3"/>
      <c r="C30" s="3"/>
      <c r="D30" s="3"/>
      <c r="E30" s="3"/>
      <c r="F30" s="77" t="str">
        <f>IFERROR(INDEX(Tabla1[[#All],[Valor]],MATCH("MUROS Y COLUMNAS."&amp;$R$7&amp;"."&amp;E30,Tabla1[[#All],[AUXI]],0)),"")</f>
        <v/>
      </c>
      <c r="G30" s="3"/>
      <c r="H30" s="168" t="str">
        <f>IFERROR(INDEX(Tabla1[[#All],[Valor]],MATCH($G$28&amp;"."&amp;$R$7&amp;"."&amp;G30,Tabla1[[#All],[AUXI]],0)),"")</f>
        <v/>
      </c>
      <c r="I30" s="169"/>
      <c r="J30" s="3"/>
      <c r="K30" s="170" t="str">
        <f>IFERROR(INDEX(Tabla1[[#All],[Valor]],MATCH("PUERTAS Y VENTANAS."&amp;$R$7&amp;"."&amp;J30,Tabla1[[#All],[AUXI]],0)),"")</f>
        <v/>
      </c>
      <c r="L30" s="170"/>
      <c r="DE30" s="82" t="s">
        <v>45</v>
      </c>
      <c r="DF30" s="27" t="str">
        <f>SIERRA!B10</f>
        <v>COLUMNAS VIGAS Y/O PLACAS DE CONCRETO ARMADO Y/O METALICAS</v>
      </c>
      <c r="DG30" s="28" t="s">
        <v>67</v>
      </c>
      <c r="DH30" s="29">
        <v>601.44000000000005</v>
      </c>
      <c r="DI30" s="30" t="s">
        <v>69</v>
      </c>
      <c r="DJ30" s="85">
        <v>2026</v>
      </c>
      <c r="DK30" s="79" t="str">
        <f>Tabla1[[#This Row],[Tipo]]&amp;"."&amp;Tabla1[[#This Row],[Zona]]&amp;"."&amp;Tabla1[[#This Row],[Cat.]]</f>
        <v>MUROS Y COLUMNAS.SIERRA.B</v>
      </c>
      <c r="DL30" s="79"/>
      <c r="DR30" s="6">
        <v>15</v>
      </c>
      <c r="DS30" s="13" t="s">
        <v>348</v>
      </c>
      <c r="DT30" s="13" t="s">
        <v>70</v>
      </c>
      <c r="DU30" s="13" t="s">
        <v>51</v>
      </c>
      <c r="DV30" s="14" t="s">
        <v>372</v>
      </c>
      <c r="DW30" s="15">
        <v>9</v>
      </c>
      <c r="DY30" s="16" t="str">
        <f t="shared" si="1"/>
        <v>E1COSTA</v>
      </c>
      <c r="DZ30" s="17" t="s">
        <v>373</v>
      </c>
      <c r="EA30" s="111" t="s">
        <v>48</v>
      </c>
      <c r="EB30" s="112" t="s">
        <v>374</v>
      </c>
      <c r="EC30" s="112" t="s">
        <v>375</v>
      </c>
      <c r="ED30" s="113" t="s">
        <v>313</v>
      </c>
      <c r="EE30" s="114">
        <v>1452.14</v>
      </c>
    </row>
    <row r="31" spans="2:158" ht="15" customHeight="1" x14ac:dyDescent="0.25">
      <c r="B31" s="3"/>
      <c r="C31" s="3"/>
      <c r="D31" s="3"/>
      <c r="E31" s="3"/>
      <c r="F31" s="77" t="str">
        <f>IFERROR(INDEX(Tabla1[[#All],[Valor]],MATCH("MUROS Y COLUMNAS."&amp;$R$7&amp;"."&amp;E31,Tabla1[[#All],[AUXI]],0)),"")</f>
        <v/>
      </c>
      <c r="G31" s="3"/>
      <c r="H31" s="168" t="str">
        <f>IFERROR(INDEX(Tabla1[[#All],[Valor]],MATCH($G$28&amp;"."&amp;$R$7&amp;"."&amp;G31,Tabla1[[#All],[AUXI]],0)),"")</f>
        <v/>
      </c>
      <c r="I31" s="169"/>
      <c r="J31" s="3"/>
      <c r="K31" s="170" t="str">
        <f>IFERROR(INDEX(Tabla1[[#All],[Valor]],MATCH("PUERTAS Y VENTANAS."&amp;$R$7&amp;"."&amp;J31,Tabla1[[#All],[AUXI]],0)),"")</f>
        <v/>
      </c>
      <c r="L31" s="170"/>
      <c r="DE31" s="82" t="s">
        <v>45</v>
      </c>
      <c r="DF31" s="27" t="str">
        <f>SIERRA!B12</f>
        <v>PLACAS DE CONCRETO E= 10 A 15 CM. ALBAÑILERIA ARMADA LADRILLO O SIMILAR CON COLUMNAS Y VIGAS DE AMARRE DE CONCRETO ARMADO</v>
      </c>
      <c r="DG31" s="28" t="s">
        <v>97</v>
      </c>
      <c r="DH31" s="31">
        <v>425.98</v>
      </c>
      <c r="DI31" s="30" t="s">
        <v>69</v>
      </c>
      <c r="DJ31" s="85">
        <v>2026</v>
      </c>
      <c r="DK31" s="79" t="str">
        <f>Tabla1[[#This Row],[Tipo]]&amp;"."&amp;Tabla1[[#This Row],[Zona]]&amp;"."&amp;Tabla1[[#This Row],[Cat.]]</f>
        <v>MUROS Y COLUMNAS.SIERRA.C</v>
      </c>
      <c r="DL31" s="79"/>
      <c r="DS31" s="13" t="s">
        <v>348</v>
      </c>
      <c r="DT31" s="13" t="s">
        <v>70</v>
      </c>
      <c r="DU31" s="13" t="s">
        <v>71</v>
      </c>
      <c r="DV31" s="14" t="s">
        <v>377</v>
      </c>
      <c r="DW31" s="15">
        <v>20</v>
      </c>
      <c r="DY31" s="16" t="str">
        <f t="shared" si="1"/>
        <v>E2COSTA</v>
      </c>
      <c r="DZ31" s="17" t="s">
        <v>378</v>
      </c>
      <c r="EA31" s="111" t="s">
        <v>48</v>
      </c>
      <c r="EB31" s="112" t="s">
        <v>374</v>
      </c>
      <c r="EC31" s="112" t="s">
        <v>379</v>
      </c>
      <c r="ED31" s="113" t="s">
        <v>313</v>
      </c>
      <c r="EE31" s="114">
        <v>1210.6300000000001</v>
      </c>
    </row>
    <row r="32" spans="2:158" ht="15" customHeight="1" x14ac:dyDescent="0.25">
      <c r="B32" s="3"/>
      <c r="C32" s="3"/>
      <c r="D32" s="3"/>
      <c r="E32" s="3"/>
      <c r="F32" s="77" t="str">
        <f>IFERROR(INDEX(Tabla1[[#All],[Valor]],MATCH("MUROS Y COLUMNAS."&amp;$R$7&amp;"."&amp;E32,Tabla1[[#All],[AUXI]],0)),"")</f>
        <v/>
      </c>
      <c r="G32" s="3"/>
      <c r="H32" s="168" t="str">
        <f>IFERROR(INDEX(Tabla1[[#All],[Valor]],MATCH($G$28&amp;"."&amp;$R$7&amp;"."&amp;G32,Tabla1[[#All],[AUXI]],0)),"")</f>
        <v/>
      </c>
      <c r="I32" s="169"/>
      <c r="J32" s="3"/>
      <c r="K32" s="170" t="str">
        <f>IFERROR(INDEX(Tabla1[[#All],[Valor]],MATCH("PUERTAS Y VENTANAS."&amp;$R$7&amp;"."&amp;J32,Tabla1[[#All],[AUXI]],0)),"")</f>
        <v/>
      </c>
      <c r="L32" s="170"/>
      <c r="DE32" s="82" t="s">
        <v>45</v>
      </c>
      <c r="DF32" s="27" t="str">
        <f>SIERRA!B14</f>
        <v>LADRILLO, SILLAR O SIMILAR, DRYWALL O SIMILAR INCLUYE TECHO</v>
      </c>
      <c r="DG32" s="28" t="s">
        <v>127</v>
      </c>
      <c r="DH32" s="29">
        <v>393.47</v>
      </c>
      <c r="DI32" s="30" t="s">
        <v>69</v>
      </c>
      <c r="DJ32" s="85">
        <v>2026</v>
      </c>
      <c r="DK32" s="79" t="str">
        <f>Tabla1[[#This Row],[Tipo]]&amp;"."&amp;Tabla1[[#This Row],[Zona]]&amp;"."&amp;Tabla1[[#This Row],[Cat.]]</f>
        <v>MUROS Y COLUMNAS.SIERRA.D</v>
      </c>
      <c r="DL32" s="79"/>
      <c r="DS32" s="13" t="s">
        <v>348</v>
      </c>
      <c r="DT32" s="13" t="s">
        <v>70</v>
      </c>
      <c r="DU32" s="13" t="s">
        <v>100</v>
      </c>
      <c r="DV32" s="14" t="s">
        <v>381</v>
      </c>
      <c r="DW32" s="15">
        <v>32</v>
      </c>
      <c r="DY32" s="16" t="str">
        <f t="shared" si="1"/>
        <v>E3COSTA</v>
      </c>
      <c r="DZ32" s="17" t="s">
        <v>382</v>
      </c>
      <c r="EA32" s="111" t="s">
        <v>48</v>
      </c>
      <c r="EB32" s="112" t="s">
        <v>374</v>
      </c>
      <c r="EC32" s="112" t="s">
        <v>383</v>
      </c>
      <c r="ED32" s="113" t="s">
        <v>313</v>
      </c>
      <c r="EE32" s="114">
        <v>1157.99</v>
      </c>
    </row>
    <row r="33" spans="2:135" ht="15" customHeight="1" x14ac:dyDescent="0.25">
      <c r="B33" s="3"/>
      <c r="C33" s="3"/>
      <c r="D33" s="3"/>
      <c r="E33" s="3"/>
      <c r="F33" s="77" t="str">
        <f>IFERROR(INDEX(Tabla1[[#All],[Valor]],MATCH("MUROS Y COLUMNAS."&amp;$R$7&amp;"."&amp;E33,Tabla1[[#All],[AUXI]],0)),"")</f>
        <v/>
      </c>
      <c r="G33" s="3"/>
      <c r="H33" s="168" t="str">
        <f>IFERROR(INDEX(Tabla1[[#All],[Valor]],MATCH($G$28&amp;"."&amp;$R$7&amp;"."&amp;G33,Tabla1[[#All],[AUXI]],0)),"")</f>
        <v/>
      </c>
      <c r="I33" s="169"/>
      <c r="J33" s="3"/>
      <c r="K33" s="170" t="str">
        <f>IFERROR(INDEX(Tabla1[[#All],[Valor]],MATCH("PUERTAS Y VENTANAS."&amp;$R$7&amp;"."&amp;J33,Tabla1[[#All],[AUXI]],0)),"")</f>
        <v/>
      </c>
      <c r="L33" s="170"/>
      <c r="DE33" s="82" t="s">
        <v>45</v>
      </c>
      <c r="DF33" s="27" t="str">
        <f>SIERRA!B16</f>
        <v>ADOBE TAPIAL O QUINCHA</v>
      </c>
      <c r="DG33" s="28" t="s">
        <v>150</v>
      </c>
      <c r="DH33" s="29">
        <v>308.89</v>
      </c>
      <c r="DI33" s="30" t="s">
        <v>69</v>
      </c>
      <c r="DJ33" s="85">
        <v>2026</v>
      </c>
      <c r="DK33" s="79" t="str">
        <f>Tabla1[[#This Row],[Tipo]]&amp;"."&amp;Tabla1[[#This Row],[Zona]]&amp;"."&amp;Tabla1[[#This Row],[Cat.]]</f>
        <v>MUROS Y COLUMNAS.SIERRA.E</v>
      </c>
      <c r="DL33" s="79"/>
      <c r="DS33" s="13" t="s">
        <v>348</v>
      </c>
      <c r="DT33" s="13" t="s">
        <v>70</v>
      </c>
      <c r="DU33" s="13" t="s">
        <v>128</v>
      </c>
      <c r="DV33" s="14" t="s">
        <v>385</v>
      </c>
      <c r="DW33" s="15">
        <v>72</v>
      </c>
      <c r="DY33" s="16" t="str">
        <f t="shared" si="1"/>
        <v>E4COSTA</v>
      </c>
      <c r="DZ33" s="17" t="s">
        <v>386</v>
      </c>
      <c r="EA33" s="111" t="s">
        <v>48</v>
      </c>
      <c r="EB33" s="112" t="s">
        <v>374</v>
      </c>
      <c r="EC33" s="112" t="s">
        <v>387</v>
      </c>
      <c r="ED33" s="113" t="s">
        <v>313</v>
      </c>
      <c r="EE33" s="114">
        <v>997.81</v>
      </c>
    </row>
    <row r="34" spans="2:135" ht="15" customHeight="1" x14ac:dyDescent="0.25">
      <c r="B34" s="3"/>
      <c r="C34" s="3"/>
      <c r="D34" s="3"/>
      <c r="E34" s="3"/>
      <c r="F34" s="77" t="str">
        <f>IFERROR(INDEX(Tabla1[[#All],[Valor]],MATCH("MUROS Y COLUMNAS."&amp;$R$7&amp;"."&amp;E34,Tabla1[[#All],[AUXI]],0)),"")</f>
        <v/>
      </c>
      <c r="G34" s="3"/>
      <c r="H34" s="168" t="str">
        <f>IFERROR(INDEX(Tabla1[[#All],[Valor]],MATCH($G$28&amp;"."&amp;$R$7&amp;"."&amp;G34,Tabla1[[#All],[AUXI]],0)),"")</f>
        <v/>
      </c>
      <c r="I34" s="169"/>
      <c r="J34" s="3"/>
      <c r="K34" s="170" t="str">
        <f>IFERROR(INDEX(Tabla1[[#All],[Valor]],MATCH("PUERTAS Y VENTANAS."&amp;$R$7&amp;"."&amp;J34,Tabla1[[#All],[AUXI]],0)),"")</f>
        <v/>
      </c>
      <c r="L34" s="170"/>
      <c r="DE34" s="82" t="s">
        <v>45</v>
      </c>
      <c r="DF34" s="27" t="str">
        <f>SIERRA!B18</f>
        <v>MADERA(ESTORAQUE, PUMAQUIRO,HUAYRURO, MACHINGA, CATAHUA AMARILLA COPAIBA, DIABLO FUERTE, TORNILLO O SIMILARES</v>
      </c>
      <c r="DG34" s="28" t="s">
        <v>172</v>
      </c>
      <c r="DH34" s="29">
        <v>192.61</v>
      </c>
      <c r="DI34" s="30" t="s">
        <v>69</v>
      </c>
      <c r="DJ34" s="85">
        <v>2026</v>
      </c>
      <c r="DK34" s="79" t="str">
        <f>Tabla1[[#This Row],[Tipo]]&amp;"."&amp;Tabla1[[#This Row],[Zona]]&amp;"."&amp;Tabla1[[#This Row],[Cat.]]</f>
        <v>MUROS Y COLUMNAS.SIERRA.F</v>
      </c>
      <c r="DL34" s="79"/>
      <c r="DS34" s="13" t="s">
        <v>348</v>
      </c>
      <c r="DT34" s="13" t="s">
        <v>99</v>
      </c>
      <c r="DU34" s="13" t="s">
        <v>51</v>
      </c>
      <c r="DV34" s="14" t="s">
        <v>389</v>
      </c>
      <c r="DW34" s="15">
        <v>19</v>
      </c>
      <c r="DY34" s="16" t="str">
        <f t="shared" si="1"/>
        <v>F1COSTA</v>
      </c>
      <c r="DZ34" s="17" t="s">
        <v>390</v>
      </c>
      <c r="EA34" s="115" t="s">
        <v>48</v>
      </c>
      <c r="EB34" s="116" t="s">
        <v>391</v>
      </c>
      <c r="EC34" s="116" t="s">
        <v>392</v>
      </c>
      <c r="ED34" s="117" t="s">
        <v>56</v>
      </c>
      <c r="EE34" s="118">
        <v>166.91</v>
      </c>
    </row>
    <row r="35" spans="2:135" ht="15" customHeight="1" x14ac:dyDescent="0.25">
      <c r="B35" s="3"/>
      <c r="C35" s="3"/>
      <c r="D35" s="3"/>
      <c r="E35" s="3"/>
      <c r="F35" s="77" t="str">
        <f>IFERROR(INDEX(Tabla1[[#All],[Valor]],MATCH("MUROS Y COLUMNAS."&amp;$R$7&amp;"."&amp;E35,Tabla1[[#All],[AUXI]],0)),"")</f>
        <v/>
      </c>
      <c r="G35" s="3"/>
      <c r="H35" s="168" t="str">
        <f>IFERROR(INDEX(Tabla1[[#All],[Valor]],MATCH($G$28&amp;"."&amp;$R$7&amp;"."&amp;G35,Tabla1[[#All],[AUXI]],0)),"")</f>
        <v/>
      </c>
      <c r="I35" s="169"/>
      <c r="J35" s="3"/>
      <c r="K35" s="170" t="str">
        <f>IFERROR(INDEX(Tabla1[[#All],[Valor]],MATCH("PUERTAS Y VENTANAS."&amp;$R$7&amp;"."&amp;J35,Tabla1[[#All],[AUXI]],0)),"")</f>
        <v/>
      </c>
      <c r="L35" s="170"/>
      <c r="DE35" s="82" t="s">
        <v>45</v>
      </c>
      <c r="DF35" s="27" t="str">
        <f>SIERRA!B20</f>
        <v>PIRCADO CON MEZCLA DE BARRO</v>
      </c>
      <c r="DG35" s="28" t="s">
        <v>192</v>
      </c>
      <c r="DH35" s="31">
        <v>113.49</v>
      </c>
      <c r="DI35" s="30" t="s">
        <v>69</v>
      </c>
      <c r="DJ35" s="85">
        <v>2026</v>
      </c>
      <c r="DK35" s="79" t="str">
        <f>Tabla1[[#This Row],[Tipo]]&amp;"."&amp;Tabla1[[#This Row],[Zona]]&amp;"."&amp;Tabla1[[#This Row],[Cat.]]</f>
        <v>MUROS Y COLUMNAS.SIERRA.G</v>
      </c>
      <c r="DL35" s="79"/>
      <c r="DS35" s="13" t="s">
        <v>348</v>
      </c>
      <c r="DT35" s="13" t="s">
        <v>99</v>
      </c>
      <c r="DU35" s="13" t="s">
        <v>71</v>
      </c>
      <c r="DV35" s="14" t="s">
        <v>394</v>
      </c>
      <c r="DW35" s="15">
        <v>30</v>
      </c>
      <c r="DY35" s="16" t="str">
        <f t="shared" si="1"/>
        <v>F2COSTA</v>
      </c>
      <c r="DZ35" s="17" t="s">
        <v>395</v>
      </c>
      <c r="EA35" s="115" t="s">
        <v>48</v>
      </c>
      <c r="EB35" s="116" t="s">
        <v>391</v>
      </c>
      <c r="EC35" s="116" t="s">
        <v>396</v>
      </c>
      <c r="ED35" s="117" t="s">
        <v>56</v>
      </c>
      <c r="EE35" s="118">
        <v>138.86000000000001</v>
      </c>
    </row>
    <row r="36" spans="2:135" ht="12.75" customHeight="1" x14ac:dyDescent="0.25">
      <c r="M36" s="7"/>
      <c r="N36" s="7"/>
      <c r="O36" s="7"/>
      <c r="P36" s="7"/>
      <c r="Q36" s="8"/>
      <c r="R36" s="8"/>
      <c r="S36" s="8"/>
      <c r="DE36" s="82" t="s">
        <v>45</v>
      </c>
      <c r="DF36" s="29" t="str">
        <f>SIERRA!B22</f>
        <v>-</v>
      </c>
      <c r="DG36" s="28" t="s">
        <v>209</v>
      </c>
      <c r="DH36" s="31">
        <f>SIERRA!B23</f>
        <v>0</v>
      </c>
      <c r="DI36" s="30" t="s">
        <v>69</v>
      </c>
      <c r="DJ36" s="85">
        <v>2026</v>
      </c>
      <c r="DK36" s="79" t="str">
        <f>Tabla1[[#This Row],[Tipo]]&amp;"."&amp;Tabla1[[#This Row],[Zona]]&amp;"."&amp;Tabla1[[#This Row],[Cat.]]</f>
        <v>MUROS Y COLUMNAS.SIERRA.H</v>
      </c>
      <c r="DL36" s="79"/>
      <c r="DS36" s="13" t="s">
        <v>348</v>
      </c>
      <c r="DT36" s="13" t="s">
        <v>99</v>
      </c>
      <c r="DU36" s="13" t="s">
        <v>100</v>
      </c>
      <c r="DV36" s="14" t="s">
        <v>398</v>
      </c>
      <c r="DW36" s="15">
        <v>44</v>
      </c>
      <c r="DY36" s="16" t="str">
        <f t="shared" si="0"/>
        <v>F3COSTA</v>
      </c>
      <c r="DZ36" s="17" t="s">
        <v>399</v>
      </c>
      <c r="EA36" s="115" t="s">
        <v>48</v>
      </c>
      <c r="EB36" s="116" t="s">
        <v>391</v>
      </c>
      <c r="EC36" s="116" t="s">
        <v>400</v>
      </c>
      <c r="ED36" s="117" t="s">
        <v>56</v>
      </c>
      <c r="EE36" s="118">
        <v>133.25</v>
      </c>
    </row>
    <row r="37" spans="2:135" ht="18" customHeight="1" x14ac:dyDescent="0.25">
      <c r="B37" s="22" t="s">
        <v>401</v>
      </c>
      <c r="H37" s="194"/>
      <c r="I37" s="194"/>
      <c r="M37" s="198"/>
      <c r="N37" s="198"/>
      <c r="DE37" s="82" t="s">
        <v>45</v>
      </c>
      <c r="DF37" s="29" t="str">
        <f>SIERRA!B24</f>
        <v>-</v>
      </c>
      <c r="DG37" s="28" t="s">
        <v>225</v>
      </c>
      <c r="DH37" s="31">
        <f>SIERRA!B25</f>
        <v>0</v>
      </c>
      <c r="DI37" s="30" t="s">
        <v>69</v>
      </c>
      <c r="DJ37" s="85">
        <v>2026</v>
      </c>
      <c r="DK37" s="79" t="str">
        <f>Tabla1[[#This Row],[Tipo]]&amp;"."&amp;Tabla1[[#This Row],[Zona]]&amp;"."&amp;Tabla1[[#This Row],[Cat.]]</f>
        <v>MUROS Y COLUMNAS.SIERRA.I</v>
      </c>
      <c r="DL37" s="79"/>
      <c r="DS37" s="13" t="s">
        <v>348</v>
      </c>
      <c r="DT37" s="13" t="s">
        <v>99</v>
      </c>
      <c r="DU37" s="13" t="s">
        <v>128</v>
      </c>
      <c r="DV37" s="14" t="s">
        <v>403</v>
      </c>
      <c r="DW37" s="15">
        <v>79</v>
      </c>
      <c r="DY37" s="16" t="str">
        <f t="shared" si="0"/>
        <v>F4COSTA</v>
      </c>
      <c r="DZ37" s="17" t="s">
        <v>404</v>
      </c>
      <c r="EA37" s="115" t="s">
        <v>48</v>
      </c>
      <c r="EB37" s="116" t="s">
        <v>391</v>
      </c>
      <c r="EC37" s="116" t="s">
        <v>405</v>
      </c>
      <c r="ED37" s="117" t="s">
        <v>56</v>
      </c>
      <c r="EE37" s="118">
        <v>105.05</v>
      </c>
    </row>
    <row r="38" spans="2:135" ht="15" customHeight="1" x14ac:dyDescent="0.25">
      <c r="B38" s="43" t="s">
        <v>406</v>
      </c>
      <c r="C38" s="158" t="s">
        <v>407</v>
      </c>
      <c r="D38" s="158"/>
      <c r="E38" s="43" t="s">
        <v>408</v>
      </c>
      <c r="F38" s="43" t="s">
        <v>409</v>
      </c>
      <c r="G38" s="158" t="s">
        <v>410</v>
      </c>
      <c r="H38" s="158"/>
      <c r="I38" s="158"/>
      <c r="J38" s="158" t="s">
        <v>411</v>
      </c>
      <c r="K38" s="158"/>
      <c r="L38" s="158" t="s">
        <v>412</v>
      </c>
      <c r="M38" s="158"/>
      <c r="N38" s="158"/>
      <c r="O38" s="158"/>
      <c r="P38" s="158" t="s">
        <v>413</v>
      </c>
      <c r="Q38" s="158"/>
      <c r="R38" s="158"/>
      <c r="S38" s="158" t="s">
        <v>414</v>
      </c>
      <c r="T38" s="158"/>
      <c r="V38" s="39"/>
      <c r="DE38" s="82" t="s">
        <v>240</v>
      </c>
      <c r="DF38" s="27" t="str">
        <f>SIERRA!C8</f>
        <v>LOSA ALIGERADA DE CONCRETO ARMADO CON LUCES MAYORES 6 M CON SOBRE CARGA MAYOR A 300 KG/M2</v>
      </c>
      <c r="DG38" s="28" t="s">
        <v>47</v>
      </c>
      <c r="DH38" s="29">
        <v>525.66</v>
      </c>
      <c r="DI38" s="30" t="s">
        <v>69</v>
      </c>
      <c r="DJ38" s="85">
        <v>2026</v>
      </c>
      <c r="DK38" s="79" t="str">
        <f>Tabla1[[#This Row],[Tipo]]&amp;"."&amp;Tabla1[[#This Row],[Zona]]&amp;"."&amp;Tabla1[[#This Row],[Cat.]]</f>
        <v>TECHOS.SIERRA.A</v>
      </c>
      <c r="DL38" s="79"/>
      <c r="DR38" s="6">
        <v>16</v>
      </c>
      <c r="DS38" s="13" t="s">
        <v>416</v>
      </c>
      <c r="DT38" s="13" t="s">
        <v>50</v>
      </c>
      <c r="DU38" s="13" t="s">
        <v>51</v>
      </c>
      <c r="DV38" s="14" t="s">
        <v>417</v>
      </c>
      <c r="DW38" s="15">
        <v>9</v>
      </c>
      <c r="DY38" s="16" t="str">
        <f t="shared" si="0"/>
        <v>G1COSTA</v>
      </c>
      <c r="DZ38" s="17" t="s">
        <v>418</v>
      </c>
      <c r="EA38" s="95" t="s">
        <v>48</v>
      </c>
      <c r="EB38" s="96" t="s">
        <v>419</v>
      </c>
      <c r="EC38" s="96" t="s">
        <v>420</v>
      </c>
      <c r="ED38" s="97" t="s">
        <v>313</v>
      </c>
      <c r="EE38" s="98">
        <v>1563.04</v>
      </c>
    </row>
    <row r="39" spans="2:135" ht="15" customHeight="1" x14ac:dyDescent="0.25">
      <c r="B39" s="38" t="s">
        <v>421</v>
      </c>
      <c r="C39" s="193" t="str">
        <f t="shared" ref="C39" si="2">IF(B30="","",F30+H30+K30)</f>
        <v/>
      </c>
      <c r="D39" s="210"/>
      <c r="E39" s="44" t="str">
        <f t="shared" ref="E39:E44" si="3">+IF(B30="","",VLOOKUP(CONCATENATE(LOOKUP($DB$2-B30,$DR$2:$DR$128,$DS$2:$DS$133),C30,D30),$DV$2:$DW$133,2,FALSE))</f>
        <v/>
      </c>
      <c r="F39" s="41" t="str">
        <f t="shared" ref="F39:F44" si="4">+IF(E39="","",C39*(E39/100))</f>
        <v/>
      </c>
      <c r="G39" s="193" t="str">
        <f>+IF(E39="","",C39-F39)</f>
        <v/>
      </c>
      <c r="H39" s="193"/>
      <c r="I39" s="193"/>
      <c r="J39" s="208"/>
      <c r="K39" s="208"/>
      <c r="L39" s="193" t="str">
        <f>+IF(E39="","",J39*F39)</f>
        <v/>
      </c>
      <c r="M39" s="193"/>
      <c r="N39" s="193"/>
      <c r="O39" s="193"/>
      <c r="P39" s="193" t="str">
        <f>+IF(E39="","",J39*G39)</f>
        <v/>
      </c>
      <c r="Q39" s="193"/>
      <c r="R39" s="193"/>
      <c r="S39" s="212" t="str">
        <f>+IF(E39="","",P39/$T$55)</f>
        <v/>
      </c>
      <c r="T39" s="212"/>
      <c r="V39" s="39"/>
      <c r="DE39" s="82" t="s">
        <v>240</v>
      </c>
      <c r="DF39" s="27" t="str">
        <f>SIERRA!C10</f>
        <v>ALIGERADOS O LOSAS DE CONCRETO ARMADO INCLINADAS</v>
      </c>
      <c r="DG39" s="28" t="s">
        <v>67</v>
      </c>
      <c r="DH39" s="29">
        <v>361.4</v>
      </c>
      <c r="DI39" s="30" t="s">
        <v>69</v>
      </c>
      <c r="DJ39" s="85">
        <v>2026</v>
      </c>
      <c r="DK39" s="79" t="str">
        <f>Tabla1[[#This Row],[Tipo]]&amp;"."&amp;Tabla1[[#This Row],[Zona]]&amp;"."&amp;Tabla1[[#This Row],[Cat.]]</f>
        <v>TECHOS.SIERRA.B</v>
      </c>
      <c r="DL39" s="79"/>
      <c r="DR39" s="6">
        <v>17</v>
      </c>
      <c r="DS39" s="13" t="s">
        <v>416</v>
      </c>
      <c r="DT39" s="13" t="s">
        <v>50</v>
      </c>
      <c r="DU39" s="13" t="s">
        <v>71</v>
      </c>
      <c r="DV39" s="14" t="s">
        <v>422</v>
      </c>
      <c r="DW39" s="15">
        <v>16</v>
      </c>
      <c r="DY39" s="16" t="str">
        <f t="shared" si="0"/>
        <v>G2COSTA</v>
      </c>
      <c r="DZ39" s="17" t="s">
        <v>423</v>
      </c>
      <c r="EA39" s="95" t="s">
        <v>48</v>
      </c>
      <c r="EB39" s="96" t="s">
        <v>419</v>
      </c>
      <c r="EC39" s="96" t="s">
        <v>424</v>
      </c>
      <c r="ED39" s="97" t="s">
        <v>313</v>
      </c>
      <c r="EE39" s="98">
        <v>1318.42</v>
      </c>
    </row>
    <row r="40" spans="2:135" ht="15" customHeight="1" x14ac:dyDescent="0.25">
      <c r="B40" s="38" t="s">
        <v>425</v>
      </c>
      <c r="C40" s="193" t="str">
        <f t="shared" ref="C40:C44" si="5">IF(B31="","",F31+H31+K31)</f>
        <v/>
      </c>
      <c r="D40" s="210"/>
      <c r="E40" s="44" t="str">
        <f t="shared" si="3"/>
        <v/>
      </c>
      <c r="F40" s="41" t="str">
        <f t="shared" si="4"/>
        <v/>
      </c>
      <c r="G40" s="193" t="str">
        <f>+IF(F40="","",C40-F40)</f>
        <v/>
      </c>
      <c r="H40" s="193"/>
      <c r="I40" s="193"/>
      <c r="J40" s="208"/>
      <c r="K40" s="208"/>
      <c r="L40" s="193" t="str">
        <f>+IF(F40="","",J40*F40)</f>
        <v/>
      </c>
      <c r="M40" s="193"/>
      <c r="N40" s="193"/>
      <c r="O40" s="193"/>
      <c r="P40" s="193" t="str">
        <f>+IF(F40="","",J40*G40)</f>
        <v/>
      </c>
      <c r="Q40" s="193"/>
      <c r="R40" s="193"/>
      <c r="S40" s="212" t="str">
        <f t="shared" ref="S40:S44" si="6">+IF(E40="","",P40/$T$55)</f>
        <v/>
      </c>
      <c r="T40" s="212"/>
      <c r="V40" s="39"/>
      <c r="W40" s="39"/>
      <c r="DE40" s="82" t="s">
        <v>240</v>
      </c>
      <c r="DF40" s="27" t="str">
        <f>SIERRA!C12</f>
        <v>ALIGERADO O LOSAS DE CONCRETO ARMADO HORIZONTALES</v>
      </c>
      <c r="DG40" s="28" t="s">
        <v>97</v>
      </c>
      <c r="DH40" s="29">
        <v>246.87</v>
      </c>
      <c r="DI40" s="30" t="s">
        <v>69</v>
      </c>
      <c r="DJ40" s="85">
        <v>2026</v>
      </c>
      <c r="DK40" s="79" t="str">
        <f>Tabla1[[#This Row],[Tipo]]&amp;"."&amp;Tabla1[[#This Row],[Zona]]&amp;"."&amp;Tabla1[[#This Row],[Cat.]]</f>
        <v>TECHOS.SIERRA.C</v>
      </c>
      <c r="DL40" s="79"/>
      <c r="DR40" s="6">
        <v>18</v>
      </c>
      <c r="DS40" s="13" t="s">
        <v>416</v>
      </c>
      <c r="DT40" s="13" t="s">
        <v>50</v>
      </c>
      <c r="DU40" s="13" t="s">
        <v>100</v>
      </c>
      <c r="DV40" s="14" t="s">
        <v>427</v>
      </c>
      <c r="DW40" s="15">
        <v>27</v>
      </c>
      <c r="DY40" s="16" t="str">
        <f t="shared" si="0"/>
        <v>G3COSTA</v>
      </c>
      <c r="DZ40" s="17" t="s">
        <v>428</v>
      </c>
      <c r="EA40" s="95" t="s">
        <v>48</v>
      </c>
      <c r="EB40" s="96" t="s">
        <v>419</v>
      </c>
      <c r="EC40" s="96" t="s">
        <v>429</v>
      </c>
      <c r="ED40" s="97" t="s">
        <v>313</v>
      </c>
      <c r="EE40" s="98">
        <v>393.67</v>
      </c>
    </row>
    <row r="41" spans="2:135" ht="15" customHeight="1" x14ac:dyDescent="0.25">
      <c r="B41" s="38" t="s">
        <v>430</v>
      </c>
      <c r="C41" s="193" t="str">
        <f t="shared" si="5"/>
        <v/>
      </c>
      <c r="D41" s="210"/>
      <c r="E41" s="44" t="str">
        <f t="shared" si="3"/>
        <v/>
      </c>
      <c r="F41" s="41" t="str">
        <f t="shared" si="4"/>
        <v/>
      </c>
      <c r="G41" s="193" t="str">
        <f>+IF(F41="","",C41-F41)</f>
        <v/>
      </c>
      <c r="H41" s="193"/>
      <c r="I41" s="193"/>
      <c r="J41" s="208"/>
      <c r="K41" s="208"/>
      <c r="L41" s="193" t="str">
        <f>+IF(F41="","",J41*F41)</f>
        <v/>
      </c>
      <c r="M41" s="193"/>
      <c r="N41" s="193"/>
      <c r="O41" s="193"/>
      <c r="P41" s="193" t="str">
        <f>+IF(F41="","",J41*G41)</f>
        <v/>
      </c>
      <c r="Q41" s="193"/>
      <c r="R41" s="193"/>
      <c r="S41" s="212" t="str">
        <f t="shared" si="6"/>
        <v/>
      </c>
      <c r="T41" s="212"/>
      <c r="DE41" s="82" t="s">
        <v>240</v>
      </c>
      <c r="DF41" s="27" t="str">
        <f>SIERRA!C14</f>
        <v>CALAMINA METALICA FIBROCEMENTO SOBRE VIGUERIA METALICA</v>
      </c>
      <c r="DG41" s="28" t="s">
        <v>127</v>
      </c>
      <c r="DH41" s="29">
        <v>167.13</v>
      </c>
      <c r="DI41" s="30" t="s">
        <v>69</v>
      </c>
      <c r="DJ41" s="85">
        <v>2026</v>
      </c>
      <c r="DK41" s="79" t="str">
        <f>Tabla1[[#This Row],[Tipo]]&amp;"."&amp;Tabla1[[#This Row],[Zona]]&amp;"."&amp;Tabla1[[#This Row],[Cat.]]</f>
        <v>TECHOS.SIERRA.D</v>
      </c>
      <c r="DL41" s="79"/>
      <c r="DR41" s="6">
        <v>19</v>
      </c>
      <c r="DS41" s="13" t="s">
        <v>416</v>
      </c>
      <c r="DT41" s="13" t="s">
        <v>50</v>
      </c>
      <c r="DU41" s="13" t="s">
        <v>128</v>
      </c>
      <c r="DV41" s="14" t="s">
        <v>432</v>
      </c>
      <c r="DW41" s="15">
        <v>67</v>
      </c>
      <c r="DY41" s="16" t="str">
        <f t="shared" si="0"/>
        <v>H1COSTA</v>
      </c>
      <c r="DZ41" s="17" t="s">
        <v>433</v>
      </c>
      <c r="EA41" s="18" t="s">
        <v>48</v>
      </c>
      <c r="EB41" s="19" t="s">
        <v>434</v>
      </c>
      <c r="EC41" s="19" t="s">
        <v>435</v>
      </c>
      <c r="ED41" s="20" t="s">
        <v>436</v>
      </c>
      <c r="EE41" s="21">
        <v>6932.3</v>
      </c>
    </row>
    <row r="42" spans="2:135" ht="15" customHeight="1" x14ac:dyDescent="0.25">
      <c r="B42" s="38" t="s">
        <v>437</v>
      </c>
      <c r="C42" s="193" t="str">
        <f t="shared" si="5"/>
        <v/>
      </c>
      <c r="D42" s="210"/>
      <c r="E42" s="44" t="str">
        <f t="shared" si="3"/>
        <v/>
      </c>
      <c r="F42" s="41" t="str">
        <f t="shared" si="4"/>
        <v/>
      </c>
      <c r="G42" s="193" t="str">
        <f>+IF(F42="","",C42-F42)</f>
        <v/>
      </c>
      <c r="H42" s="193"/>
      <c r="I42" s="193"/>
      <c r="J42" s="208"/>
      <c r="K42" s="208"/>
      <c r="L42" s="193" t="str">
        <f>+IF(F42="","",J42*F42)</f>
        <v/>
      </c>
      <c r="M42" s="193"/>
      <c r="N42" s="193"/>
      <c r="O42" s="193"/>
      <c r="P42" s="193" t="str">
        <f>+IF(F42="","",J42*G42)</f>
        <v/>
      </c>
      <c r="Q42" s="193"/>
      <c r="R42" s="193"/>
      <c r="S42" s="212" t="str">
        <f t="shared" si="6"/>
        <v/>
      </c>
      <c r="T42" s="212"/>
      <c r="V42" s="39"/>
      <c r="W42" s="39"/>
      <c r="DE42" s="82" t="s">
        <v>240</v>
      </c>
      <c r="DF42" s="27" t="str">
        <f>SIERRA!C16</f>
        <v>MADERA CON MATERIAL INPERMIALIZANTE</v>
      </c>
      <c r="DG42" s="28" t="s">
        <v>150</v>
      </c>
      <c r="DH42" s="29">
        <v>76.73</v>
      </c>
      <c r="DI42" s="30" t="s">
        <v>69</v>
      </c>
      <c r="DJ42" s="85">
        <v>2026</v>
      </c>
      <c r="DK42" s="79" t="str">
        <f>Tabla1[[#This Row],[Tipo]]&amp;"."&amp;Tabla1[[#This Row],[Zona]]&amp;"."&amp;Tabla1[[#This Row],[Cat.]]</f>
        <v>TECHOS.SIERRA.E</v>
      </c>
      <c r="DL42" s="79"/>
      <c r="DR42" s="6">
        <v>20</v>
      </c>
      <c r="DS42" s="13" t="s">
        <v>416</v>
      </c>
      <c r="DT42" s="13" t="s">
        <v>70</v>
      </c>
      <c r="DU42" s="13" t="s">
        <v>51</v>
      </c>
      <c r="DV42" s="14" t="s">
        <v>439</v>
      </c>
      <c r="DW42" s="15">
        <v>13</v>
      </c>
      <c r="DY42" s="16" t="str">
        <f t="shared" si="0"/>
        <v>H2COSTA</v>
      </c>
      <c r="DZ42" s="17" t="s">
        <v>440</v>
      </c>
      <c r="EA42" s="18" t="s">
        <v>48</v>
      </c>
      <c r="EB42" s="19" t="s">
        <v>434</v>
      </c>
      <c r="EC42" s="19" t="s">
        <v>441</v>
      </c>
      <c r="ED42" s="20" t="s">
        <v>436</v>
      </c>
      <c r="EE42" s="21">
        <v>4119.7299999999996</v>
      </c>
    </row>
    <row r="43" spans="2:135" ht="15" customHeight="1" x14ac:dyDescent="0.25">
      <c r="B43" s="38" t="s">
        <v>442</v>
      </c>
      <c r="C43" s="193" t="str">
        <f t="shared" si="5"/>
        <v/>
      </c>
      <c r="D43" s="210"/>
      <c r="E43" s="44" t="str">
        <f t="shared" si="3"/>
        <v/>
      </c>
      <c r="F43" s="41" t="str">
        <f t="shared" si="4"/>
        <v/>
      </c>
      <c r="G43" s="193" t="str">
        <f>+IF(F43="","",C43-F43)</f>
        <v/>
      </c>
      <c r="H43" s="193"/>
      <c r="I43" s="193"/>
      <c r="J43" s="208"/>
      <c r="K43" s="208"/>
      <c r="L43" s="193" t="str">
        <f>+IF(F43="","",J43*F43)</f>
        <v/>
      </c>
      <c r="M43" s="193"/>
      <c r="N43" s="193"/>
      <c r="O43" s="193"/>
      <c r="P43" s="193" t="str">
        <f>+IF(F43="","",J43*G43)</f>
        <v/>
      </c>
      <c r="Q43" s="193"/>
      <c r="R43" s="193"/>
      <c r="S43" s="212" t="str">
        <f t="shared" si="6"/>
        <v/>
      </c>
      <c r="T43" s="212"/>
      <c r="V43" s="39"/>
      <c r="W43" s="39"/>
      <c r="DE43" s="82" t="s">
        <v>240</v>
      </c>
      <c r="DF43" s="27" t="str">
        <f>SIERRA!C18</f>
        <v>CALAMINA METALICA FIBROCEMENTOO TEJAS SOBRE VIGUERA DE MADERA CORRIENTE</v>
      </c>
      <c r="DG43" s="28" t="s">
        <v>172</v>
      </c>
      <c r="DH43" s="29">
        <v>61.3</v>
      </c>
      <c r="DI43" s="30" t="s">
        <v>69</v>
      </c>
      <c r="DJ43" s="85">
        <v>2026</v>
      </c>
      <c r="DK43" s="79" t="str">
        <f>Tabla1[[#This Row],[Tipo]]&amp;"."&amp;Tabla1[[#This Row],[Zona]]&amp;"."&amp;Tabla1[[#This Row],[Cat.]]</f>
        <v>TECHOS.SIERRA.F</v>
      </c>
      <c r="DL43" s="79"/>
      <c r="DS43" s="13" t="s">
        <v>416</v>
      </c>
      <c r="DT43" s="13" t="s">
        <v>70</v>
      </c>
      <c r="DU43" s="13" t="s">
        <v>71</v>
      </c>
      <c r="DV43" s="14" t="s">
        <v>443</v>
      </c>
      <c r="DW43" s="15">
        <v>24</v>
      </c>
      <c r="DY43" s="16" t="str">
        <f t="shared" si="0"/>
        <v>I1COSTA</v>
      </c>
      <c r="DZ43" s="17" t="s">
        <v>444</v>
      </c>
      <c r="EA43" s="115" t="s">
        <v>48</v>
      </c>
      <c r="EB43" s="116" t="s">
        <v>445</v>
      </c>
      <c r="EC43" s="116" t="s">
        <v>446</v>
      </c>
      <c r="ED43" s="117" t="s">
        <v>313</v>
      </c>
      <c r="EE43" s="118">
        <v>1497.29</v>
      </c>
    </row>
    <row r="44" spans="2:135" ht="15" customHeight="1" x14ac:dyDescent="0.25">
      <c r="B44" s="38" t="s">
        <v>447</v>
      </c>
      <c r="C44" s="193" t="str">
        <f t="shared" si="5"/>
        <v/>
      </c>
      <c r="D44" s="210"/>
      <c r="E44" s="44" t="str">
        <f t="shared" si="3"/>
        <v/>
      </c>
      <c r="F44" s="41" t="str">
        <f t="shared" si="4"/>
        <v/>
      </c>
      <c r="G44" s="193" t="str">
        <f>+IF(F44="","",C44-F44)</f>
        <v/>
      </c>
      <c r="H44" s="193"/>
      <c r="I44" s="193"/>
      <c r="J44" s="208"/>
      <c r="K44" s="208"/>
      <c r="L44" s="193" t="str">
        <f>+IF(F44="","",J44*F44)</f>
        <v/>
      </c>
      <c r="M44" s="193"/>
      <c r="N44" s="193"/>
      <c r="O44" s="193"/>
      <c r="P44" s="193" t="str">
        <f>+IF(F44="","",J44*G44)</f>
        <v/>
      </c>
      <c r="Q44" s="193"/>
      <c r="R44" s="193"/>
      <c r="S44" s="212" t="str">
        <f t="shared" si="6"/>
        <v/>
      </c>
      <c r="T44" s="212"/>
      <c r="V44" s="39"/>
      <c r="DE44" s="82" t="s">
        <v>240</v>
      </c>
      <c r="DF44" s="27" t="str">
        <f>SIERRA!C20</f>
        <v>SIN TECHO</v>
      </c>
      <c r="DG44" s="28" t="s">
        <v>192</v>
      </c>
      <c r="DH44" s="31">
        <f>SIERRA!C21</f>
        <v>0</v>
      </c>
      <c r="DI44" s="30" t="s">
        <v>69</v>
      </c>
      <c r="DJ44" s="85">
        <v>2026</v>
      </c>
      <c r="DK44" s="79" t="str">
        <f>Tabla1[[#This Row],[Tipo]]&amp;"."&amp;Tabla1[[#This Row],[Zona]]&amp;"."&amp;Tabla1[[#This Row],[Cat.]]</f>
        <v>TECHOS.SIERRA.G</v>
      </c>
      <c r="DL44" s="79"/>
      <c r="DS44" s="13" t="s">
        <v>416</v>
      </c>
      <c r="DT44" s="13" t="s">
        <v>70</v>
      </c>
      <c r="DU44" s="13" t="s">
        <v>100</v>
      </c>
      <c r="DV44" s="14" t="s">
        <v>449</v>
      </c>
      <c r="DW44" s="15">
        <v>36</v>
      </c>
      <c r="DY44" s="16" t="str">
        <f t="shared" si="0"/>
        <v>J1COSTA</v>
      </c>
      <c r="DZ44" s="17" t="s">
        <v>450</v>
      </c>
      <c r="EA44" s="18" t="s">
        <v>48</v>
      </c>
      <c r="EB44" s="19" t="s">
        <v>451</v>
      </c>
      <c r="EC44" s="19" t="s">
        <v>452</v>
      </c>
      <c r="ED44" s="20" t="s">
        <v>313</v>
      </c>
      <c r="EE44" s="21">
        <v>851.31</v>
      </c>
    </row>
    <row r="45" spans="2:135" ht="12" customHeight="1" x14ac:dyDescent="0.25">
      <c r="M45" s="7"/>
      <c r="N45" s="7"/>
      <c r="O45" s="7"/>
      <c r="P45" s="7"/>
      <c r="Q45" s="8"/>
      <c r="R45" s="8"/>
      <c r="S45" s="8"/>
      <c r="DE45" s="82" t="s">
        <v>240</v>
      </c>
      <c r="DF45" s="29" t="str">
        <f>SIERRA!C22</f>
        <v>-</v>
      </c>
      <c r="DG45" s="28" t="s">
        <v>209</v>
      </c>
      <c r="DH45" s="31">
        <f>SIERRA!C23</f>
        <v>0</v>
      </c>
      <c r="DI45" s="30" t="s">
        <v>69</v>
      </c>
      <c r="DJ45" s="85">
        <v>2026</v>
      </c>
      <c r="DK45" s="79" t="str">
        <f>Tabla1[[#This Row],[Tipo]]&amp;"."&amp;Tabla1[[#This Row],[Zona]]&amp;"."&amp;Tabla1[[#This Row],[Cat.]]</f>
        <v>TECHOS.SIERRA.H</v>
      </c>
      <c r="DL45" s="79"/>
      <c r="DS45" s="13" t="s">
        <v>416</v>
      </c>
      <c r="DT45" s="13" t="s">
        <v>70</v>
      </c>
      <c r="DU45" s="13" t="s">
        <v>128</v>
      </c>
      <c r="DV45" s="14" t="s">
        <v>453</v>
      </c>
      <c r="DW45" s="15">
        <v>77</v>
      </c>
      <c r="DY45" s="16" t="str">
        <f t="shared" si="0"/>
        <v>K1COSTA</v>
      </c>
      <c r="DZ45" s="17" t="s">
        <v>454</v>
      </c>
      <c r="EA45" s="115" t="s">
        <v>48</v>
      </c>
      <c r="EB45" s="116" t="s">
        <v>455</v>
      </c>
      <c r="EC45" s="116" t="s">
        <v>456</v>
      </c>
      <c r="ED45" s="117" t="s">
        <v>436</v>
      </c>
      <c r="EE45" s="118">
        <v>2528.9699999999998</v>
      </c>
    </row>
    <row r="46" spans="2:135" x14ac:dyDescent="0.25">
      <c r="B46" s="22" t="s">
        <v>457</v>
      </c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DE46" s="82" t="s">
        <v>240</v>
      </c>
      <c r="DF46" s="29" t="str">
        <f>SIERRA!C24</f>
        <v>-</v>
      </c>
      <c r="DG46" s="28" t="s">
        <v>225</v>
      </c>
      <c r="DH46" s="31">
        <f>SIERRA!C25</f>
        <v>0</v>
      </c>
      <c r="DI46" s="30" t="s">
        <v>69</v>
      </c>
      <c r="DJ46" s="85">
        <v>2026</v>
      </c>
      <c r="DK46" s="79" t="str">
        <f>Tabla1[[#This Row],[Tipo]]&amp;"."&amp;Tabla1[[#This Row],[Zona]]&amp;"."&amp;Tabla1[[#This Row],[Cat.]]</f>
        <v>TECHOS.SIERRA.I</v>
      </c>
      <c r="DL46" s="79"/>
      <c r="DS46" s="13" t="s">
        <v>416</v>
      </c>
      <c r="DT46" s="13" t="s">
        <v>99</v>
      </c>
      <c r="DU46" s="13" t="s">
        <v>51</v>
      </c>
      <c r="DV46" s="14" t="s">
        <v>459</v>
      </c>
      <c r="DW46" s="15">
        <v>24</v>
      </c>
      <c r="DY46" s="16" t="str">
        <f t="shared" si="0"/>
        <v>L1COSTA</v>
      </c>
      <c r="DZ46" s="17" t="s">
        <v>460</v>
      </c>
      <c r="EA46" s="18" t="s">
        <v>48</v>
      </c>
      <c r="EB46" s="19" t="s">
        <v>461</v>
      </c>
      <c r="EC46" s="19" t="s">
        <v>462</v>
      </c>
      <c r="ED46" s="20" t="s">
        <v>313</v>
      </c>
      <c r="EE46" s="21">
        <v>1770.71</v>
      </c>
    </row>
    <row r="47" spans="2:135" ht="15" customHeight="1" x14ac:dyDescent="0.25">
      <c r="B47" s="42" t="s">
        <v>18</v>
      </c>
      <c r="C47" s="158" t="s">
        <v>463</v>
      </c>
      <c r="D47" s="158"/>
      <c r="E47" s="158"/>
      <c r="F47" s="43" t="s">
        <v>464</v>
      </c>
      <c r="G47" s="158" t="s">
        <v>293</v>
      </c>
      <c r="H47" s="158"/>
      <c r="I47" s="43" t="s">
        <v>465</v>
      </c>
      <c r="J47" s="43" t="s">
        <v>7</v>
      </c>
      <c r="K47" s="158" t="s">
        <v>10</v>
      </c>
      <c r="L47" s="158"/>
      <c r="M47" s="158" t="s">
        <v>11</v>
      </c>
      <c r="N47" s="158"/>
      <c r="O47" s="158"/>
      <c r="P47" s="43" t="s">
        <v>408</v>
      </c>
      <c r="Q47" s="158" t="s">
        <v>466</v>
      </c>
      <c r="R47" s="158"/>
      <c r="S47" s="158" t="s">
        <v>413</v>
      </c>
      <c r="T47" s="158"/>
      <c r="DE47" s="82" t="s">
        <v>366</v>
      </c>
      <c r="DF47" s="27" t="str">
        <f>SIERRA!D8</f>
        <v>ALUMINIO PESADO CON PERFILES ESPECIALES MADERA FINA ORNAMENTAL (CAOBA, CEDRO O PINO SELECTO) VIDRIO INSULADO</v>
      </c>
      <c r="DG47" s="28" t="s">
        <v>47</v>
      </c>
      <c r="DH47" s="29">
        <v>399</v>
      </c>
      <c r="DI47" s="30" t="s">
        <v>69</v>
      </c>
      <c r="DJ47" s="85">
        <v>2026</v>
      </c>
      <c r="DK47" s="79" t="str">
        <f>Tabla1[[#This Row],[Tipo]]&amp;"."&amp;Tabla1[[#This Row],[Zona]]&amp;"."&amp;Tabla1[[#This Row],[Cat.]]</f>
        <v>PUERTAS Y VENTANAS.SIERRA.A</v>
      </c>
      <c r="DL47" s="79"/>
      <c r="DS47" s="13" t="s">
        <v>416</v>
      </c>
      <c r="DT47" s="13" t="s">
        <v>99</v>
      </c>
      <c r="DU47" s="13" t="s">
        <v>71</v>
      </c>
      <c r="DV47" s="14" t="s">
        <v>468</v>
      </c>
      <c r="DW47" s="15">
        <v>35</v>
      </c>
      <c r="DY47" s="16" t="str">
        <f t="shared" si="0"/>
        <v>M1COSTA</v>
      </c>
      <c r="DZ47" s="17" t="s">
        <v>469</v>
      </c>
      <c r="EA47" s="103" t="s">
        <v>48</v>
      </c>
      <c r="EB47" s="104" t="s">
        <v>470</v>
      </c>
      <c r="EC47" s="104" t="s">
        <v>471</v>
      </c>
      <c r="ED47" s="105" t="s">
        <v>436</v>
      </c>
      <c r="EE47" s="106">
        <v>335.41</v>
      </c>
    </row>
    <row r="48" spans="2:135" ht="15" customHeight="1" x14ac:dyDescent="0.25">
      <c r="B48" s="4"/>
      <c r="C48" s="209" t="str">
        <f>+IF(B48="","",VLOOKUP((CONCATENATE(B48,$R$7)),datos,4,FALSE))</f>
        <v/>
      </c>
      <c r="D48" s="209"/>
      <c r="E48" s="209"/>
      <c r="F48" s="41" t="str">
        <f>+IF(B48="","",VLOOKUP((CONCATENATE(B48,$R$7)),datos,7,FALSE))</f>
        <v/>
      </c>
      <c r="G48" s="218" t="str">
        <f>+IF(B48="","",VLOOKUP((CONCATENATE(B48,$R$7)),datos,6,FALSE))</f>
        <v/>
      </c>
      <c r="H48" s="218"/>
      <c r="I48" s="5"/>
      <c r="J48" s="2"/>
      <c r="K48" s="192"/>
      <c r="L48" s="192"/>
      <c r="M48" s="192"/>
      <c r="N48" s="192"/>
      <c r="O48" s="192"/>
      <c r="P48" s="38" t="str">
        <f>+IF(I48="","",VLOOKUP(CONCATENATE(LOOKUP($DB$2-J48,$DR$2:$DR$128,$DS$2:$DS$133),K48,M48),$DV$2:$DW$133,2,FALSE))</f>
        <v/>
      </c>
      <c r="Q48" s="213" t="str">
        <f>+IF(P48="","",(I48*F48)-S48)</f>
        <v/>
      </c>
      <c r="R48" s="213"/>
      <c r="S48" s="213" t="str">
        <f>+IF(I48="","",((I48*F48)-(I48*F48*P48/100)))</f>
        <v/>
      </c>
      <c r="T48" s="213"/>
      <c r="V48" s="39"/>
      <c r="W48" s="39"/>
      <c r="DE48" s="82" t="s">
        <v>366</v>
      </c>
      <c r="DF48" s="27" t="str">
        <f>SIERRA!D10</f>
        <v>ALUMINIO O MADERA FINA (CAOBA O SIMILAR) DE DISEÑO ESPECIAL VIDRIO TRATADO POLARIZADO Y CURVADO LAMINADO O TEMPLADO</v>
      </c>
      <c r="DG48" s="28" t="s">
        <v>67</v>
      </c>
      <c r="DH48" s="29">
        <v>353.08</v>
      </c>
      <c r="DI48" s="30" t="s">
        <v>69</v>
      </c>
      <c r="DJ48" s="85">
        <v>2026</v>
      </c>
      <c r="DK48" s="79" t="str">
        <f>Tabla1[[#This Row],[Tipo]]&amp;"."&amp;Tabla1[[#This Row],[Zona]]&amp;"."&amp;Tabla1[[#This Row],[Cat.]]</f>
        <v>PUERTAS Y VENTANAS.SIERRA.B</v>
      </c>
      <c r="DL48" s="79"/>
      <c r="DS48" s="13" t="s">
        <v>416</v>
      </c>
      <c r="DT48" s="13" t="s">
        <v>99</v>
      </c>
      <c r="DU48" s="13" t="s">
        <v>100</v>
      </c>
      <c r="DV48" s="14" t="s">
        <v>473</v>
      </c>
      <c r="DW48" s="15">
        <v>49</v>
      </c>
      <c r="DY48" s="16" t="str">
        <f t="shared" si="0"/>
        <v>M2COSTA</v>
      </c>
      <c r="DZ48" s="17" t="s">
        <v>474</v>
      </c>
      <c r="EA48" s="103" t="s">
        <v>48</v>
      </c>
      <c r="EB48" s="104" t="s">
        <v>470</v>
      </c>
      <c r="EC48" s="104" t="s">
        <v>475</v>
      </c>
      <c r="ED48" s="105" t="s">
        <v>436</v>
      </c>
      <c r="EE48" s="106">
        <v>325.66000000000003</v>
      </c>
    </row>
    <row r="49" spans="2:135" ht="15" customHeight="1" x14ac:dyDescent="0.25">
      <c r="B49" s="4"/>
      <c r="C49" s="209" t="str">
        <f>+IF(B49="","",VLOOKUP((CONCATENATE(B49,$R$7)),datos,4,FALSE))</f>
        <v/>
      </c>
      <c r="D49" s="209"/>
      <c r="E49" s="209"/>
      <c r="F49" s="41" t="str">
        <f>+IF(B49="","",VLOOKUP((CONCATENATE(B49,$R$7)),datos,7,FALSE))</f>
        <v/>
      </c>
      <c r="G49" s="218" t="str">
        <f>+IF(B49="","",VLOOKUP((CONCATENATE(B49,$R$7)),datos,6,FALSE))</f>
        <v/>
      </c>
      <c r="H49" s="218"/>
      <c r="I49" s="5"/>
      <c r="J49" s="2"/>
      <c r="K49" s="192"/>
      <c r="L49" s="192"/>
      <c r="M49" s="192"/>
      <c r="N49" s="192"/>
      <c r="O49" s="192"/>
      <c r="P49" s="38" t="str">
        <f>+IF(I49="","",VLOOKUP(CONCATENATE(LOOKUP($DB$2-J49,$DR$2:$DR$128,$DS$2:$DS$133),K49,M49),$DV$2:$DW$133,2,FALSE))</f>
        <v/>
      </c>
      <c r="Q49" s="213" t="str">
        <f>+IF(P49="","",(I49*F49)-S49)</f>
        <v/>
      </c>
      <c r="R49" s="213"/>
      <c r="S49" s="213" t="str">
        <f>+IF(I49="","",((I49*F49)-(I49*F49*P49/100)))</f>
        <v/>
      </c>
      <c r="T49" s="213"/>
      <c r="V49" s="39"/>
      <c r="W49" s="39"/>
      <c r="DE49" s="82" t="s">
        <v>366</v>
      </c>
      <c r="DF49" s="27" t="str">
        <f>SIERRA!D12</f>
        <v>ALUMINIO O MADERA FINA (CAOBA O SIMILAR) VIDRIO TRATADO POLARIZADO LAMINADO O TEMPLADO</v>
      </c>
      <c r="DG49" s="28" t="s">
        <v>97</v>
      </c>
      <c r="DH49" s="29">
        <v>251.48</v>
      </c>
      <c r="DI49" s="30" t="s">
        <v>69</v>
      </c>
      <c r="DJ49" s="85">
        <v>2026</v>
      </c>
      <c r="DK49" s="79" t="str">
        <f>Tabla1[[#This Row],[Tipo]]&amp;"."&amp;Tabla1[[#This Row],[Zona]]&amp;"."&amp;Tabla1[[#This Row],[Cat.]]</f>
        <v>PUERTAS Y VENTANAS.SIERRA.C</v>
      </c>
      <c r="DL49" s="79"/>
      <c r="DS49" s="13" t="s">
        <v>416</v>
      </c>
      <c r="DT49" s="13" t="s">
        <v>99</v>
      </c>
      <c r="DU49" s="13" t="s">
        <v>128</v>
      </c>
      <c r="DV49" s="14" t="s">
        <v>477</v>
      </c>
      <c r="DW49" s="15">
        <v>84</v>
      </c>
      <c r="DY49" s="16" t="str">
        <f t="shared" ref="DY49:DY75" si="7">+CONCATENATE(DZ49,EA49)</f>
        <v>M3COSTA</v>
      </c>
      <c r="DZ49" s="17" t="s">
        <v>478</v>
      </c>
      <c r="EA49" s="103" t="s">
        <v>48</v>
      </c>
      <c r="EB49" s="104" t="s">
        <v>470</v>
      </c>
      <c r="EC49" s="104" t="s">
        <v>479</v>
      </c>
      <c r="ED49" s="105" t="s">
        <v>436</v>
      </c>
      <c r="EE49" s="106">
        <v>278.3</v>
      </c>
    </row>
    <row r="50" spans="2:135" ht="15" customHeight="1" x14ac:dyDescent="0.25">
      <c r="B50" s="4"/>
      <c r="C50" s="209" t="str">
        <f>+IF(B50="","",VLOOKUP((CONCATENATE(B50,$R$7)),datos,4,FALSE))</f>
        <v/>
      </c>
      <c r="D50" s="209"/>
      <c r="E50" s="209"/>
      <c r="F50" s="41" t="str">
        <f>+IF(B50="","",VLOOKUP((CONCATENATE(B50,$R$7)),datos,7,FALSE))</f>
        <v/>
      </c>
      <c r="G50" s="218" t="str">
        <f>+IF(B50="","",VLOOKUP((CONCATENATE(B50,$R$7)),datos,6,FALSE))</f>
        <v/>
      </c>
      <c r="H50" s="218"/>
      <c r="I50" s="5"/>
      <c r="J50" s="2"/>
      <c r="K50" s="192"/>
      <c r="L50" s="192"/>
      <c r="M50" s="192"/>
      <c r="N50" s="192"/>
      <c r="O50" s="192"/>
      <c r="P50" s="38" t="str">
        <f>+IF(I50="","",VLOOKUP(CONCATENATE(LOOKUP($DB$2-J50,$DR$2:$DR$128,$DS$2:$DS$133),K50,M50),$DV$2:$DW$133,2,FALSE))</f>
        <v/>
      </c>
      <c r="Q50" s="213" t="str">
        <f>+IF(P50="","",(I50*F50)-S50)</f>
        <v/>
      </c>
      <c r="R50" s="213"/>
      <c r="S50" s="213" t="str">
        <f>+IF(I50="","",((I50*F50)-(I50*F50*P50/100)))</f>
        <v/>
      </c>
      <c r="T50" s="213"/>
      <c r="U50" s="40"/>
      <c r="V50" s="39"/>
      <c r="W50" s="39"/>
      <c r="DE50" s="82" t="s">
        <v>366</v>
      </c>
      <c r="DF50" s="27" t="str">
        <f>SIERRA!D14</f>
        <v>VENTANAS DE ALUMINIO, PUERTAS DE MADERA SELECTA VIDRIO TRATADO TRANSPARENTE</v>
      </c>
      <c r="DG50" s="28" t="s">
        <v>127</v>
      </c>
      <c r="DH50" s="29">
        <v>147.5</v>
      </c>
      <c r="DI50" s="30" t="s">
        <v>69</v>
      </c>
      <c r="DJ50" s="85">
        <v>2026</v>
      </c>
      <c r="DK50" s="79" t="str">
        <f>Tabla1[[#This Row],[Tipo]]&amp;"."&amp;Tabla1[[#This Row],[Zona]]&amp;"."&amp;Tabla1[[#This Row],[Cat.]]</f>
        <v>PUERTAS Y VENTANAS.SIERRA.D</v>
      </c>
      <c r="DL50" s="79"/>
      <c r="DR50" s="6">
        <v>21</v>
      </c>
      <c r="DS50" s="13" t="s">
        <v>481</v>
      </c>
      <c r="DT50" s="13" t="s">
        <v>50</v>
      </c>
      <c r="DU50" s="13" t="s">
        <v>51</v>
      </c>
      <c r="DV50" s="14" t="s">
        <v>482</v>
      </c>
      <c r="DW50" s="15">
        <v>12</v>
      </c>
      <c r="DY50" s="16" t="str">
        <f t="shared" si="7"/>
        <v>N1COSTA</v>
      </c>
      <c r="DZ50" s="17" t="s">
        <v>483</v>
      </c>
      <c r="EA50" s="18" t="s">
        <v>48</v>
      </c>
      <c r="EB50" s="19" t="s">
        <v>484</v>
      </c>
      <c r="EC50" s="19" t="s">
        <v>485</v>
      </c>
      <c r="ED50" s="20" t="s">
        <v>436</v>
      </c>
      <c r="EE50" s="21">
        <v>2465</v>
      </c>
    </row>
    <row r="51" spans="2:135" ht="15" customHeight="1" x14ac:dyDescent="0.25">
      <c r="B51" s="4"/>
      <c r="C51" s="209" t="str">
        <f>+IF(B51="","",VLOOKUP((CONCATENATE(B51,$R$7)),datos,4,FALSE))</f>
        <v/>
      </c>
      <c r="D51" s="209"/>
      <c r="E51" s="209"/>
      <c r="F51" s="41" t="str">
        <f>+IF(B51="","",VLOOKUP((CONCATENATE(B51,$R$7)),datos,7,FALSE))</f>
        <v/>
      </c>
      <c r="G51" s="218" t="str">
        <f>+IF(B51="","",VLOOKUP((CONCATENATE(B51,$R$7)),datos,6,FALSE))</f>
        <v/>
      </c>
      <c r="H51" s="218"/>
      <c r="I51" s="5"/>
      <c r="J51" s="2"/>
      <c r="K51" s="192"/>
      <c r="L51" s="192"/>
      <c r="M51" s="192"/>
      <c r="N51" s="192"/>
      <c r="O51" s="192"/>
      <c r="P51" s="38" t="str">
        <f>+IF(I51="","",VLOOKUP(CONCATENATE(LOOKUP($DB$2-J51,$DR$2:$DR$128,$DS$2:$DS$133),K51,M51),$DV$2:$DW$133,2,FALSE))</f>
        <v/>
      </c>
      <c r="Q51" s="213" t="str">
        <f>+IF(P51="","",(I51*F51)-S51)</f>
        <v/>
      </c>
      <c r="R51" s="213"/>
      <c r="S51" s="213" t="str">
        <f>+IF(I51="","",((I51*F51)-(I51*F51*P51/100)))</f>
        <v/>
      </c>
      <c r="T51" s="213"/>
      <c r="V51" s="39"/>
      <c r="DE51" s="82" t="s">
        <v>366</v>
      </c>
      <c r="DF51" s="27" t="str">
        <f>SIERRA!D16</f>
        <v>VENTANAS DE FIERRO PUERTAS DE MADERA SELECTA (CAOBA O SIMILAR) VIDRIO TRANSPARENTE</v>
      </c>
      <c r="DG51" s="28" t="s">
        <v>150</v>
      </c>
      <c r="DH51" s="29">
        <v>112.67</v>
      </c>
      <c r="DI51" s="30" t="s">
        <v>69</v>
      </c>
      <c r="DJ51" s="85">
        <v>2026</v>
      </c>
      <c r="DK51" s="79" t="str">
        <f>Tabla1[[#This Row],[Tipo]]&amp;"."&amp;Tabla1[[#This Row],[Zona]]&amp;"."&amp;Tabla1[[#This Row],[Cat.]]</f>
        <v>PUERTAS Y VENTANAS.SIERRA.E</v>
      </c>
      <c r="DL51" s="79"/>
      <c r="DR51" s="6">
        <v>22</v>
      </c>
      <c r="DS51" s="13" t="s">
        <v>481</v>
      </c>
      <c r="DT51" s="13" t="s">
        <v>50</v>
      </c>
      <c r="DU51" s="13" t="s">
        <v>71</v>
      </c>
      <c r="DV51" s="14" t="s">
        <v>487</v>
      </c>
      <c r="DW51" s="15">
        <v>18</v>
      </c>
      <c r="DY51" s="16" t="str">
        <f t="shared" si="7"/>
        <v>O1COSTA</v>
      </c>
      <c r="DZ51" s="17" t="s">
        <v>488</v>
      </c>
      <c r="EA51" s="99" t="s">
        <v>48</v>
      </c>
      <c r="EB51" s="100" t="s">
        <v>489</v>
      </c>
      <c r="EC51" s="100" t="s">
        <v>490</v>
      </c>
      <c r="ED51" s="101" t="s">
        <v>56</v>
      </c>
      <c r="EE51" s="102">
        <v>238.29</v>
      </c>
    </row>
    <row r="52" spans="2:135" ht="14.25" customHeight="1" x14ac:dyDescent="0.25">
      <c r="G52" s="194"/>
      <c r="H52" s="194"/>
      <c r="I52" s="194"/>
      <c r="M52" s="198"/>
      <c r="N52" s="198"/>
      <c r="O52" s="7"/>
      <c r="P52" s="7"/>
      <c r="Q52" s="8"/>
      <c r="R52" s="8"/>
      <c r="S52" s="8"/>
      <c r="DE52" s="82" t="s">
        <v>366</v>
      </c>
      <c r="DF52" s="27" t="str">
        <f>SIERRA!D18</f>
        <v>VENTANAS DE FIERRO O ALUMINIO INDRUSTRIAL PUERTAS CONTRAPLACADAS  DE MADERA(CEDRO O SIMILAR), PUERTAS MATERIAL MDF O HDF  VIDRIO SIMPLE TRANSPARENTE</v>
      </c>
      <c r="DG52" s="28" t="s">
        <v>172</v>
      </c>
      <c r="DH52" s="29">
        <v>87.12</v>
      </c>
      <c r="DI52" s="30" t="s">
        <v>69</v>
      </c>
      <c r="DJ52" s="85">
        <v>2026</v>
      </c>
      <c r="DK52" s="79" t="str">
        <f>Tabla1[[#This Row],[Tipo]]&amp;"."&amp;Tabla1[[#This Row],[Zona]]&amp;"."&amp;Tabla1[[#This Row],[Cat.]]</f>
        <v>PUERTAS Y VENTANAS.SIERRA.F</v>
      </c>
      <c r="DL52" s="79"/>
      <c r="DR52" s="6">
        <v>23</v>
      </c>
      <c r="DS52" s="13" t="s">
        <v>481</v>
      </c>
      <c r="DT52" s="13" t="s">
        <v>50</v>
      </c>
      <c r="DU52" s="13" t="s">
        <v>100</v>
      </c>
      <c r="DV52" s="14" t="s">
        <v>492</v>
      </c>
      <c r="DW52" s="15">
        <v>30</v>
      </c>
      <c r="DY52" s="16" t="str">
        <f t="shared" si="7"/>
        <v>O2COSTA</v>
      </c>
      <c r="DZ52" s="17" t="s">
        <v>493</v>
      </c>
      <c r="EA52" s="99" t="s">
        <v>48</v>
      </c>
      <c r="EB52" s="100" t="s">
        <v>489</v>
      </c>
      <c r="EC52" s="100" t="s">
        <v>494</v>
      </c>
      <c r="ED52" s="101" t="s">
        <v>56</v>
      </c>
      <c r="EE52" s="102">
        <v>192.91</v>
      </c>
    </row>
    <row r="53" spans="2:135" ht="16.5" customHeight="1" x14ac:dyDescent="0.25">
      <c r="B53" s="22" t="s">
        <v>495</v>
      </c>
      <c r="G53" s="194"/>
      <c r="H53" s="194"/>
      <c r="I53" s="194"/>
      <c r="M53" s="198"/>
      <c r="N53" s="198"/>
      <c r="DE53" s="82" t="s">
        <v>366</v>
      </c>
      <c r="DF53" s="27" t="str">
        <f>SIERRA!D20</f>
        <v>MADERA CORRIENTE CON MARCOS EN PUERTAS Y VENTANAS DE PVC O MADERA CORRIENTE</v>
      </c>
      <c r="DG53" s="28" t="s">
        <v>192</v>
      </c>
      <c r="DH53" s="29">
        <v>51.34</v>
      </c>
      <c r="DI53" s="30" t="s">
        <v>69</v>
      </c>
      <c r="DJ53" s="85">
        <v>2026</v>
      </c>
      <c r="DK53" s="79" t="str">
        <f>Tabla1[[#This Row],[Tipo]]&amp;"."&amp;Tabla1[[#This Row],[Zona]]&amp;"."&amp;Tabla1[[#This Row],[Cat.]]</f>
        <v>PUERTAS Y VENTANAS.SIERRA.G</v>
      </c>
      <c r="DL53" s="79"/>
      <c r="DR53" s="6">
        <v>24</v>
      </c>
      <c r="DS53" s="13" t="s">
        <v>481</v>
      </c>
      <c r="DT53" s="13" t="s">
        <v>50</v>
      </c>
      <c r="DU53" s="13" t="s">
        <v>128</v>
      </c>
      <c r="DV53" s="14" t="s">
        <v>497</v>
      </c>
      <c r="DW53" s="15">
        <v>70</v>
      </c>
      <c r="DY53" s="16" t="str">
        <f t="shared" si="7"/>
        <v>O3COSTA</v>
      </c>
      <c r="DZ53" s="17" t="s">
        <v>498</v>
      </c>
      <c r="EA53" s="99" t="s">
        <v>48</v>
      </c>
      <c r="EB53" s="100" t="s">
        <v>489</v>
      </c>
      <c r="EC53" s="100" t="s">
        <v>499</v>
      </c>
      <c r="ED53" s="101" t="s">
        <v>56</v>
      </c>
      <c r="EE53" s="102">
        <v>165.52</v>
      </c>
    </row>
    <row r="54" spans="2:135" ht="15" customHeight="1" x14ac:dyDescent="0.25">
      <c r="B54" s="211" t="s">
        <v>500</v>
      </c>
      <c r="C54" s="211"/>
      <c r="D54" s="211"/>
      <c r="E54" s="211"/>
      <c r="F54" s="211"/>
      <c r="G54" s="211"/>
      <c r="H54" s="211"/>
      <c r="I54" s="211"/>
      <c r="J54" s="200">
        <f>+I25</f>
        <v>0</v>
      </c>
      <c r="K54" s="215"/>
      <c r="L54" s="215"/>
      <c r="M54" s="215"/>
      <c r="N54" s="215"/>
      <c r="O54" s="215"/>
      <c r="DE54" s="82" t="s">
        <v>366</v>
      </c>
      <c r="DF54" s="27" t="str">
        <f>SIERRA!D22</f>
        <v>MADERA RUSTICA</v>
      </c>
      <c r="DG54" s="28" t="s">
        <v>209</v>
      </c>
      <c r="DH54" s="29">
        <v>25.67</v>
      </c>
      <c r="DI54" s="30" t="s">
        <v>69</v>
      </c>
      <c r="DJ54" s="85">
        <v>2026</v>
      </c>
      <c r="DK54" s="79" t="str">
        <f>Tabla1[[#This Row],[Tipo]]&amp;"."&amp;Tabla1[[#This Row],[Zona]]&amp;"."&amp;Tabla1[[#This Row],[Cat.]]</f>
        <v>PUERTAS Y VENTANAS.SIERRA.H</v>
      </c>
      <c r="DL54" s="79"/>
      <c r="DR54" s="6">
        <v>25</v>
      </c>
      <c r="DS54" s="13" t="s">
        <v>481</v>
      </c>
      <c r="DT54" s="13" t="s">
        <v>70</v>
      </c>
      <c r="DU54" s="13" t="s">
        <v>51</v>
      </c>
      <c r="DV54" s="14" t="s">
        <v>502</v>
      </c>
      <c r="DW54" s="15">
        <v>17</v>
      </c>
      <c r="DY54" s="16" t="str">
        <f t="shared" si="7"/>
        <v>O4COSTA</v>
      </c>
      <c r="DZ54" s="17" t="s">
        <v>503</v>
      </c>
      <c r="EA54" s="99" t="s">
        <v>48</v>
      </c>
      <c r="EB54" s="100" t="s">
        <v>489</v>
      </c>
      <c r="EC54" s="100" t="s">
        <v>504</v>
      </c>
      <c r="ED54" s="101" t="s">
        <v>56</v>
      </c>
      <c r="EE54" s="102">
        <v>108.78</v>
      </c>
    </row>
    <row r="55" spans="2:135" ht="15" customHeight="1" x14ac:dyDescent="0.25">
      <c r="B55" s="211" t="s">
        <v>505</v>
      </c>
      <c r="C55" s="211"/>
      <c r="D55" s="211"/>
      <c r="E55" s="211"/>
      <c r="F55" s="211"/>
      <c r="G55" s="211"/>
      <c r="H55" s="211"/>
      <c r="I55" s="211"/>
      <c r="J55" s="200">
        <f>+SUM(P39:R44)</f>
        <v>0</v>
      </c>
      <c r="K55" s="200"/>
      <c r="L55" s="200"/>
      <c r="M55" s="200"/>
      <c r="N55" s="200"/>
      <c r="O55" s="200"/>
      <c r="R55" s="217" t="s">
        <v>506</v>
      </c>
      <c r="S55" s="217"/>
      <c r="T55" s="23">
        <v>3.37</v>
      </c>
      <c r="DE55" s="82" t="s">
        <v>366</v>
      </c>
      <c r="DF55" s="27" t="str">
        <f>SIERRA!D24</f>
        <v>SIN PUERTA NI VENTANAS</v>
      </c>
      <c r="DG55" s="28" t="s">
        <v>225</v>
      </c>
      <c r="DH55" s="31">
        <f>SIERRA!D25</f>
        <v>0</v>
      </c>
      <c r="DI55" s="30" t="s">
        <v>69</v>
      </c>
      <c r="DJ55" s="85">
        <v>2026</v>
      </c>
      <c r="DK55" s="79" t="str">
        <f>Tabla1[[#This Row],[Tipo]]&amp;"."&amp;Tabla1[[#This Row],[Zona]]&amp;"."&amp;Tabla1[[#This Row],[Cat.]]</f>
        <v>PUERTAS Y VENTANAS.SIERRA.I</v>
      </c>
      <c r="DL55" s="79"/>
      <c r="DS55" s="13" t="s">
        <v>481</v>
      </c>
      <c r="DT55" s="13" t="s">
        <v>70</v>
      </c>
      <c r="DU55" s="13" t="s">
        <v>71</v>
      </c>
      <c r="DV55" s="14" t="s">
        <v>507</v>
      </c>
      <c r="DW55" s="15">
        <v>28</v>
      </c>
      <c r="DY55" s="16" t="str">
        <f t="shared" si="7"/>
        <v>P1COSTA</v>
      </c>
      <c r="DZ55" s="17" t="s">
        <v>508</v>
      </c>
      <c r="EA55" s="119" t="s">
        <v>48</v>
      </c>
      <c r="EB55" s="120" t="s">
        <v>509</v>
      </c>
      <c r="EC55" s="120" t="s">
        <v>510</v>
      </c>
      <c r="ED55" s="121" t="s">
        <v>313</v>
      </c>
      <c r="EE55" s="122">
        <v>6004.63</v>
      </c>
    </row>
    <row r="56" spans="2:135" ht="15" customHeight="1" x14ac:dyDescent="0.25">
      <c r="B56" s="211" t="s">
        <v>511</v>
      </c>
      <c r="C56" s="211"/>
      <c r="D56" s="211"/>
      <c r="E56" s="211"/>
      <c r="F56" s="211"/>
      <c r="G56" s="211"/>
      <c r="H56" s="211"/>
      <c r="I56" s="211"/>
      <c r="J56" s="200">
        <f>+SUM(S48:T51)</f>
        <v>0</v>
      </c>
      <c r="K56" s="200"/>
      <c r="L56" s="200"/>
      <c r="M56" s="200"/>
      <c r="N56" s="200"/>
      <c r="O56" s="200"/>
      <c r="R56" s="25" t="s">
        <v>512</v>
      </c>
      <c r="S56" s="216">
        <f ca="1">+TODAY()</f>
        <v>45964</v>
      </c>
      <c r="T56" s="216"/>
      <c r="DE56" s="83" t="s">
        <v>45</v>
      </c>
      <c r="DF56" s="33" t="str">
        <f>SELVA!B8</f>
        <v>ESTRUCTURAS LAMINALES CURVADAS DE CONC. ARMADO QUE INCLUYEN EN UNA SOLA ARMADURA LA CIMENTACION Y EL TECHO PARA ESTE CASO NO SE CONSIDERA LOS VALORES DE LA COLUMNA Nº 2</v>
      </c>
      <c r="DG56" s="34" t="s">
        <v>47</v>
      </c>
      <c r="DH56" s="35">
        <f>SELVA!B9</f>
        <v>631.98</v>
      </c>
      <c r="DI56" s="36" t="s">
        <v>98</v>
      </c>
      <c r="DJ56" s="86">
        <v>2025</v>
      </c>
      <c r="DK56" s="80" t="str">
        <f>Tabla1[[#This Row],[Tipo]]&amp;"."&amp;Tabla1[[#This Row],[Zona]]&amp;"."&amp;Tabla1[[#This Row],[Cat.]]</f>
        <v>MUROS Y COLUMNAS.SELVA.A</v>
      </c>
      <c r="DL56" s="80"/>
      <c r="DS56" s="13" t="s">
        <v>481</v>
      </c>
      <c r="DT56" s="13" t="s">
        <v>70</v>
      </c>
      <c r="DU56" s="13" t="s">
        <v>100</v>
      </c>
      <c r="DV56" s="14" t="s">
        <v>515</v>
      </c>
      <c r="DW56" s="15">
        <v>40</v>
      </c>
      <c r="DY56" s="16" t="str">
        <f t="shared" si="7"/>
        <v>P2COSTA</v>
      </c>
      <c r="DZ56" s="17" t="s">
        <v>516</v>
      </c>
      <c r="EA56" s="119" t="s">
        <v>48</v>
      </c>
      <c r="EB56" s="120" t="s">
        <v>509</v>
      </c>
      <c r="EC56" s="120" t="s">
        <v>517</v>
      </c>
      <c r="ED56" s="121" t="s">
        <v>313</v>
      </c>
      <c r="EE56" s="122">
        <v>4849.84</v>
      </c>
    </row>
    <row r="57" spans="2:135" ht="15" customHeight="1" x14ac:dyDescent="0.25">
      <c r="B57" s="211" t="s">
        <v>518</v>
      </c>
      <c r="C57" s="211"/>
      <c r="D57" s="211"/>
      <c r="E57" s="211"/>
      <c r="F57" s="211"/>
      <c r="G57" s="211"/>
      <c r="H57" s="211"/>
      <c r="I57" s="211"/>
      <c r="J57" s="200">
        <f>+SUM(J54:O56)</f>
        <v>0</v>
      </c>
      <c r="K57" s="200"/>
      <c r="L57" s="200"/>
      <c r="M57" s="200"/>
      <c r="N57" s="200"/>
      <c r="O57" s="200"/>
      <c r="DE57" s="83" t="s">
        <v>45</v>
      </c>
      <c r="DF57" s="33" t="str">
        <f>SELVA!B10</f>
        <v>COLUMNAS VIGAS Y/O PLACAS DE CONCRETO ARMADO Y/O METALICAS</v>
      </c>
      <c r="DG57" s="34" t="s">
        <v>67</v>
      </c>
      <c r="DH57" s="35">
        <f>SELVA!B11</f>
        <v>431.19</v>
      </c>
      <c r="DI57" s="36" t="s">
        <v>98</v>
      </c>
      <c r="DJ57" s="86">
        <v>2025</v>
      </c>
      <c r="DK57" s="80" t="str">
        <f>Tabla1[[#This Row],[Tipo]]&amp;"."&amp;Tabla1[[#This Row],[Zona]]&amp;"."&amp;Tabla1[[#This Row],[Cat.]]</f>
        <v>MUROS Y COLUMNAS.SELVA.B</v>
      </c>
      <c r="DL57" s="80"/>
      <c r="DS57" s="13" t="s">
        <v>481</v>
      </c>
      <c r="DT57" s="13" t="s">
        <v>70</v>
      </c>
      <c r="DU57" s="13" t="s">
        <v>128</v>
      </c>
      <c r="DV57" s="14" t="s">
        <v>520</v>
      </c>
      <c r="DW57" s="15">
        <v>81</v>
      </c>
      <c r="DY57" s="16" t="str">
        <f t="shared" si="7"/>
        <v>P3COSTA</v>
      </c>
      <c r="DZ57" s="17" t="s">
        <v>521</v>
      </c>
      <c r="EA57" s="119" t="s">
        <v>48</v>
      </c>
      <c r="EB57" s="120" t="s">
        <v>509</v>
      </c>
      <c r="EC57" s="120" t="s">
        <v>522</v>
      </c>
      <c r="ED57" s="121" t="s">
        <v>313</v>
      </c>
      <c r="EE57" s="122">
        <v>2081.27</v>
      </c>
    </row>
    <row r="58" spans="2:135" ht="15" customHeight="1" x14ac:dyDescent="0.25">
      <c r="B58" s="211" t="s">
        <v>523</v>
      </c>
      <c r="C58" s="211"/>
      <c r="D58" s="211"/>
      <c r="E58" s="211"/>
      <c r="F58" s="211"/>
      <c r="G58" s="211"/>
      <c r="H58" s="211"/>
      <c r="I58" s="211"/>
      <c r="J58" s="200">
        <f>+SUM(L39:O44) + SUM(Q48:R51)</f>
        <v>0</v>
      </c>
      <c r="K58" s="200"/>
      <c r="L58" s="200"/>
      <c r="M58" s="200"/>
      <c r="N58" s="200"/>
      <c r="O58" s="200"/>
      <c r="DE58" s="83" t="s">
        <v>45</v>
      </c>
      <c r="DF58" s="33" t="str">
        <f>SELVA!B12</f>
        <v>PLACAS DE CONCRETO E= 10 A 15 CM. ALBAÑILERIA ARMADA LADRILLO O SIMILAR CON COLUMNAS Y VIGAS DE AMARRE DE CONCRETO ARMADO</v>
      </c>
      <c r="DG58" s="34" t="s">
        <v>97</v>
      </c>
      <c r="DH58" s="35">
        <f>SELVA!B13</f>
        <v>318.49</v>
      </c>
      <c r="DI58" s="36" t="s">
        <v>98</v>
      </c>
      <c r="DJ58" s="86">
        <v>2025</v>
      </c>
      <c r="DK58" s="80" t="str">
        <f>Tabla1[[#This Row],[Tipo]]&amp;"."&amp;Tabla1[[#This Row],[Zona]]&amp;"."&amp;Tabla1[[#This Row],[Cat.]]</f>
        <v>MUROS Y COLUMNAS.SELVA.C</v>
      </c>
      <c r="DL58" s="80"/>
      <c r="DS58" s="13" t="s">
        <v>481</v>
      </c>
      <c r="DT58" s="13" t="s">
        <v>99</v>
      </c>
      <c r="DU58" s="13" t="s">
        <v>51</v>
      </c>
      <c r="DV58" s="14" t="s">
        <v>524</v>
      </c>
      <c r="DW58" s="15">
        <v>29</v>
      </c>
      <c r="DY58" s="16" t="str">
        <f t="shared" si="7"/>
        <v>P4COSTA</v>
      </c>
      <c r="DZ58" s="17" t="s">
        <v>525</v>
      </c>
      <c r="EA58" s="119" t="s">
        <v>48</v>
      </c>
      <c r="EB58" s="120" t="s">
        <v>509</v>
      </c>
      <c r="EC58" s="120" t="s">
        <v>526</v>
      </c>
      <c r="ED58" s="121" t="s">
        <v>313</v>
      </c>
      <c r="EE58" s="122">
        <v>1699.11</v>
      </c>
    </row>
    <row r="59" spans="2:135" ht="11.25" customHeight="1" x14ac:dyDescent="0.25">
      <c r="G59" s="194"/>
      <c r="H59" s="194"/>
      <c r="I59" s="194"/>
      <c r="J59" s="194"/>
      <c r="K59" s="194"/>
      <c r="M59" s="198"/>
      <c r="N59" s="198"/>
      <c r="Q59" s="26"/>
      <c r="DE59" s="83" t="s">
        <v>45</v>
      </c>
      <c r="DF59" s="33" t="str">
        <f>SELVA!B14</f>
        <v>LADRILLO O SIMILAR, DRYWALL O SIMILAR INCLUYE TECHO</v>
      </c>
      <c r="DG59" s="34" t="s">
        <v>127</v>
      </c>
      <c r="DH59" s="35">
        <f>SELVA!B15</f>
        <v>246.25</v>
      </c>
      <c r="DI59" s="36" t="s">
        <v>98</v>
      </c>
      <c r="DJ59" s="86">
        <v>2025</v>
      </c>
      <c r="DK59" s="80" t="str">
        <f>Tabla1[[#This Row],[Tipo]]&amp;"."&amp;Tabla1[[#This Row],[Zona]]&amp;"."&amp;Tabla1[[#This Row],[Cat.]]</f>
        <v>MUROS Y COLUMNAS.SELVA.D</v>
      </c>
      <c r="DL59" s="80"/>
      <c r="DS59" s="13" t="s">
        <v>481</v>
      </c>
      <c r="DT59" s="13" t="s">
        <v>99</v>
      </c>
      <c r="DU59" s="13" t="s">
        <v>71</v>
      </c>
      <c r="DV59" s="14" t="s">
        <v>528</v>
      </c>
      <c r="DW59" s="15">
        <v>40</v>
      </c>
      <c r="DY59" s="16" t="str">
        <f t="shared" si="7"/>
        <v>Q1COSTA</v>
      </c>
      <c r="DZ59" s="17" t="s">
        <v>529</v>
      </c>
      <c r="EA59" s="103" t="s">
        <v>48</v>
      </c>
      <c r="EB59" s="104" t="s">
        <v>530</v>
      </c>
      <c r="EC59" s="104" t="s">
        <v>531</v>
      </c>
      <c r="ED59" s="105" t="s">
        <v>313</v>
      </c>
      <c r="EE59" s="106">
        <v>1484.1</v>
      </c>
    </row>
    <row r="60" spans="2:135" ht="18" customHeight="1" x14ac:dyDescent="0.25">
      <c r="B60" s="219" t="s">
        <v>532</v>
      </c>
      <c r="C60" s="219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DE60" s="83" t="s">
        <v>45</v>
      </c>
      <c r="DF60" s="33" t="str">
        <f>SELVA!B16</f>
        <v>MADERA SELECTA TRATADA SOBRE PILOTAJE DE MADERA CON BASE DE CONCRETO CON MUROS DE MADERA CONTRAPLACADA O SIMILAR</v>
      </c>
      <c r="DG60" s="34" t="s">
        <v>150</v>
      </c>
      <c r="DH60" s="35">
        <f>SELVA!B17</f>
        <v>195.53</v>
      </c>
      <c r="DI60" s="36" t="s">
        <v>98</v>
      </c>
      <c r="DJ60" s="86">
        <v>2025</v>
      </c>
      <c r="DK60" s="80" t="str">
        <f>Tabla1[[#This Row],[Tipo]]&amp;"."&amp;Tabla1[[#This Row],[Zona]]&amp;"."&amp;Tabla1[[#This Row],[Cat.]]</f>
        <v>MUROS Y COLUMNAS.SELVA.E</v>
      </c>
      <c r="DL60" s="80"/>
      <c r="DS60" s="13" t="s">
        <v>481</v>
      </c>
      <c r="DT60" s="13" t="s">
        <v>99</v>
      </c>
      <c r="DU60" s="13" t="s">
        <v>100</v>
      </c>
      <c r="DV60" s="14" t="s">
        <v>534</v>
      </c>
      <c r="DW60" s="15">
        <v>52</v>
      </c>
      <c r="DY60" s="16" t="str">
        <f t="shared" si="7"/>
        <v>Q2COSTA</v>
      </c>
      <c r="DZ60" s="17" t="s">
        <v>535</v>
      </c>
      <c r="EA60" s="103" t="s">
        <v>48</v>
      </c>
      <c r="EB60" s="104" t="s">
        <v>530</v>
      </c>
      <c r="EC60" s="104" t="s">
        <v>536</v>
      </c>
      <c r="ED60" s="105" t="s">
        <v>313</v>
      </c>
      <c r="EE60" s="106">
        <v>1317.19</v>
      </c>
    </row>
    <row r="61" spans="2:135" ht="18" customHeight="1" x14ac:dyDescent="0.25"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DE61" s="83" t="s">
        <v>45</v>
      </c>
      <c r="DF61" s="33" t="str">
        <f>SELVA!B18</f>
        <v>ADOBE O SIMILAR</v>
      </c>
      <c r="DG61" s="34" t="s">
        <v>172</v>
      </c>
      <c r="DH61" s="35">
        <f>SELVA!B19</f>
        <v>154.19</v>
      </c>
      <c r="DI61" s="36" t="s">
        <v>98</v>
      </c>
      <c r="DJ61" s="86">
        <v>2025</v>
      </c>
      <c r="DK61" s="80" t="str">
        <f>Tabla1[[#This Row],[Tipo]]&amp;"."&amp;Tabla1[[#This Row],[Zona]]&amp;"."&amp;Tabla1[[#This Row],[Cat.]]</f>
        <v>MUROS Y COLUMNAS.SELVA.F</v>
      </c>
      <c r="DL61" s="80"/>
      <c r="DS61" s="13" t="s">
        <v>481</v>
      </c>
      <c r="DT61" s="13" t="s">
        <v>99</v>
      </c>
      <c r="DU61" s="13" t="s">
        <v>128</v>
      </c>
      <c r="DV61" s="14" t="s">
        <v>538</v>
      </c>
      <c r="DW61" s="15">
        <v>89</v>
      </c>
      <c r="DY61" s="16" t="str">
        <f t="shared" si="7"/>
        <v>Q3COSTA</v>
      </c>
      <c r="DZ61" s="17" t="s">
        <v>539</v>
      </c>
      <c r="EA61" s="103" t="s">
        <v>48</v>
      </c>
      <c r="EB61" s="104" t="s">
        <v>530</v>
      </c>
      <c r="EC61" s="104" t="s">
        <v>540</v>
      </c>
      <c r="ED61" s="105" t="s">
        <v>313</v>
      </c>
      <c r="EE61" s="106">
        <v>1289.74</v>
      </c>
    </row>
    <row r="62" spans="2:135" ht="15" customHeight="1" x14ac:dyDescent="0.25">
      <c r="B62" s="6" t="s">
        <v>541</v>
      </c>
      <c r="DE62" s="83" t="s">
        <v>45</v>
      </c>
      <c r="DF62" s="33" t="str">
        <f>SELVA!B20</f>
        <v>MADERA TRATADA SELECTA CON BASE DE CONCRETO CON MUROS DE MADERA TIPO CONTRALAPACADA O SIMILAR</v>
      </c>
      <c r="DG62" s="34" t="s">
        <v>192</v>
      </c>
      <c r="DH62" s="35">
        <f>SELVA!B21</f>
        <v>133.55000000000001</v>
      </c>
      <c r="DI62" s="36" t="s">
        <v>98</v>
      </c>
      <c r="DJ62" s="86">
        <v>2025</v>
      </c>
      <c r="DK62" s="80" t="str">
        <f>Tabla1[[#This Row],[Tipo]]&amp;"."&amp;Tabla1[[#This Row],[Zona]]&amp;"."&amp;Tabla1[[#This Row],[Cat.]]</f>
        <v>MUROS Y COLUMNAS.SELVA.G</v>
      </c>
      <c r="DL62" s="80"/>
      <c r="DR62" s="6">
        <v>26</v>
      </c>
      <c r="DS62" s="13" t="s">
        <v>542</v>
      </c>
      <c r="DT62" s="13" t="s">
        <v>50</v>
      </c>
      <c r="DU62" s="13" t="s">
        <v>51</v>
      </c>
      <c r="DV62" s="13" t="s">
        <v>797</v>
      </c>
      <c r="DW62" s="15">
        <v>15</v>
      </c>
      <c r="DY62" s="16" t="str">
        <f t="shared" si="7"/>
        <v>Q4COSTA</v>
      </c>
      <c r="DZ62" s="17" t="s">
        <v>724</v>
      </c>
      <c r="EA62" s="103" t="s">
        <v>48</v>
      </c>
      <c r="EB62" s="104" t="s">
        <v>530</v>
      </c>
      <c r="EC62" s="104" t="s">
        <v>725</v>
      </c>
      <c r="ED62" s="105" t="s">
        <v>313</v>
      </c>
      <c r="EE62" s="106">
        <v>1285.82</v>
      </c>
    </row>
    <row r="63" spans="2:135" ht="15" customHeight="1" x14ac:dyDescent="0.25">
      <c r="DE63" s="83" t="s">
        <v>45</v>
      </c>
      <c r="DF63" s="33" t="str">
        <f>SELVA!B22</f>
        <v>MADERA CORRIENTE</v>
      </c>
      <c r="DG63" s="34" t="s">
        <v>209</v>
      </c>
      <c r="DH63" s="35">
        <f>SELVA!B23</f>
        <v>62.29</v>
      </c>
      <c r="DI63" s="36" t="s">
        <v>98</v>
      </c>
      <c r="DJ63" s="86">
        <v>2025</v>
      </c>
      <c r="DK63" s="80" t="str">
        <f>Tabla1[[#This Row],[Tipo]]&amp;"."&amp;Tabla1[[#This Row],[Zona]]&amp;"."&amp;Tabla1[[#This Row],[Cat.]]</f>
        <v>MUROS Y COLUMNAS.SELVA.H</v>
      </c>
      <c r="DL63" s="80"/>
      <c r="DR63" s="6">
        <v>27</v>
      </c>
      <c r="DS63" s="13" t="s">
        <v>542</v>
      </c>
      <c r="DT63" s="13" t="s">
        <v>50</v>
      </c>
      <c r="DU63" s="13" t="s">
        <v>71</v>
      </c>
      <c r="DV63" s="13" t="s">
        <v>798</v>
      </c>
      <c r="DW63" s="15">
        <v>20</v>
      </c>
      <c r="DY63" s="16" t="str">
        <f t="shared" si="7"/>
        <v>Q5COSTA</v>
      </c>
      <c r="DZ63" s="17" t="s">
        <v>726</v>
      </c>
      <c r="EA63" s="103" t="s">
        <v>48</v>
      </c>
      <c r="EB63" s="104" t="s">
        <v>530</v>
      </c>
      <c r="EC63" s="104" t="s">
        <v>727</v>
      </c>
      <c r="ED63" s="105" t="s">
        <v>313</v>
      </c>
      <c r="EE63" s="106">
        <v>1102.24</v>
      </c>
    </row>
    <row r="64" spans="2:135" ht="15" customHeight="1" x14ac:dyDescent="0.25">
      <c r="DE64" s="83" t="s">
        <v>45</v>
      </c>
      <c r="DF64" s="33" t="str">
        <f>SELVA!B24</f>
        <v>MADERA RUSTICA</v>
      </c>
      <c r="DG64" s="34" t="s">
        <v>225</v>
      </c>
      <c r="DH64" s="35">
        <f>SELVA!B25</f>
        <v>26.71</v>
      </c>
      <c r="DI64" s="36" t="s">
        <v>98</v>
      </c>
      <c r="DJ64" s="86">
        <v>2025</v>
      </c>
      <c r="DK64" s="80" t="str">
        <f>Tabla1[[#This Row],[Tipo]]&amp;"."&amp;Tabla1[[#This Row],[Zona]]&amp;"."&amp;Tabla1[[#This Row],[Cat.]]</f>
        <v>MUROS Y COLUMNAS.SELVA.I</v>
      </c>
      <c r="DL64" s="80"/>
      <c r="DR64" s="6">
        <v>28</v>
      </c>
      <c r="DS64" s="13" t="s">
        <v>542</v>
      </c>
      <c r="DT64" s="13" t="s">
        <v>50</v>
      </c>
      <c r="DU64" s="13" t="s">
        <v>100</v>
      </c>
      <c r="DV64" s="13" t="s">
        <v>799</v>
      </c>
      <c r="DW64" s="15">
        <v>32</v>
      </c>
      <c r="DY64" s="16" t="str">
        <f t="shared" si="7"/>
        <v>Q6COSTA</v>
      </c>
      <c r="DZ64" s="17" t="s">
        <v>729</v>
      </c>
      <c r="EA64" s="103" t="s">
        <v>48</v>
      </c>
      <c r="EB64" s="104" t="s">
        <v>530</v>
      </c>
      <c r="EC64" s="104" t="s">
        <v>730</v>
      </c>
      <c r="ED64" s="105" t="s">
        <v>313</v>
      </c>
      <c r="EE64" s="106">
        <v>1068.29</v>
      </c>
    </row>
    <row r="65" spans="3:135" ht="15" customHeight="1" x14ac:dyDescent="0.25">
      <c r="G65" s="194"/>
      <c r="H65" s="194"/>
      <c r="I65" s="194"/>
      <c r="J65" s="194"/>
      <c r="K65" s="194"/>
      <c r="M65" s="198"/>
      <c r="N65" s="198"/>
      <c r="DE65" s="83" t="s">
        <v>45</v>
      </c>
      <c r="DF65" s="33" t="str">
        <f>SELVA!B26</f>
        <v>CAÑA GUAYAQUII PONA O PINTOC</v>
      </c>
      <c r="DG65" s="34" t="s">
        <v>714</v>
      </c>
      <c r="DH65" s="35">
        <f>SELVA!B27</f>
        <v>10.68</v>
      </c>
      <c r="DI65" s="36" t="s">
        <v>98</v>
      </c>
      <c r="DJ65" s="86">
        <v>2025</v>
      </c>
      <c r="DK65" s="80" t="str">
        <f>Tabla1[[#This Row],[Tipo]]&amp;"."&amp;Tabla1[[#This Row],[Zona]]&amp;"."&amp;Tabla1[[#This Row],[Cat.]]</f>
        <v>MUROS Y COLUMNAS.SELVA.J</v>
      </c>
      <c r="DL65" s="80"/>
      <c r="DR65" s="6">
        <v>29</v>
      </c>
      <c r="DS65" s="13" t="s">
        <v>542</v>
      </c>
      <c r="DT65" s="13" t="s">
        <v>50</v>
      </c>
      <c r="DU65" s="13" t="s">
        <v>128</v>
      </c>
      <c r="DV65" s="13" t="s">
        <v>543</v>
      </c>
      <c r="DW65" s="15">
        <v>72</v>
      </c>
      <c r="DY65" s="16" t="str">
        <f t="shared" si="7"/>
        <v>R1COSTA</v>
      </c>
      <c r="DZ65" s="17" t="s">
        <v>544</v>
      </c>
      <c r="EA65" s="95" t="s">
        <v>48</v>
      </c>
      <c r="EB65" s="96" t="s">
        <v>545</v>
      </c>
      <c r="EC65" s="96" t="s">
        <v>546</v>
      </c>
      <c r="ED65" s="97" t="s">
        <v>436</v>
      </c>
      <c r="EE65" s="98">
        <v>8850.84</v>
      </c>
    </row>
    <row r="66" spans="3:135" ht="15" customHeight="1" x14ac:dyDescent="0.25">
      <c r="G66" s="194"/>
      <c r="H66" s="194"/>
      <c r="I66" s="194"/>
      <c r="J66" s="194"/>
      <c r="K66" s="194"/>
      <c r="DE66" s="83" t="s">
        <v>240</v>
      </c>
      <c r="DF66" s="33" t="str">
        <f>SELVA!C8</f>
        <v>LOSA O ALIGERADA DE CONCRETO ARMADO CON LUCES MAYORES 6 M CON SOBRE CARGA MAYOR A 300 KG/M2</v>
      </c>
      <c r="DG66" s="34" t="s">
        <v>47</v>
      </c>
      <c r="DH66" s="35">
        <f>SELVA!C9</f>
        <v>323.66000000000003</v>
      </c>
      <c r="DI66" s="36" t="s">
        <v>98</v>
      </c>
      <c r="DJ66" s="86">
        <v>2025</v>
      </c>
      <c r="DK66" s="80" t="str">
        <f>Tabla1[[#This Row],[Tipo]]&amp;"."&amp;Tabla1[[#This Row],[Zona]]&amp;"."&amp;Tabla1[[#This Row],[Cat.]]</f>
        <v>TECHOS.SELVA.A</v>
      </c>
      <c r="DL66" s="80"/>
      <c r="DR66" s="6">
        <v>30</v>
      </c>
      <c r="DS66" s="13" t="s">
        <v>542</v>
      </c>
      <c r="DT66" s="13" t="s">
        <v>70</v>
      </c>
      <c r="DU66" s="13" t="s">
        <v>51</v>
      </c>
      <c r="DV66" s="13" t="s">
        <v>547</v>
      </c>
      <c r="DW66" s="15">
        <v>21</v>
      </c>
      <c r="DY66" s="16" t="str">
        <f t="shared" si="7"/>
        <v>R2COSTA</v>
      </c>
      <c r="DZ66" s="17" t="s">
        <v>548</v>
      </c>
      <c r="EA66" s="95" t="s">
        <v>48</v>
      </c>
      <c r="EB66" s="96" t="s">
        <v>545</v>
      </c>
      <c r="EC66" s="96" t="s">
        <v>549</v>
      </c>
      <c r="ED66" s="97" t="s">
        <v>436</v>
      </c>
      <c r="EE66" s="98">
        <v>4649.79</v>
      </c>
    </row>
    <row r="67" spans="3:135" ht="15" customHeight="1" x14ac:dyDescent="0.25">
      <c r="C67" s="199"/>
      <c r="D67" s="199"/>
      <c r="E67" s="199"/>
      <c r="F67" s="199"/>
      <c r="G67" s="194"/>
      <c r="H67" s="194"/>
      <c r="I67" s="194"/>
      <c r="J67" s="194"/>
      <c r="K67" s="194"/>
      <c r="M67" s="199"/>
      <c r="N67" s="199"/>
      <c r="O67" s="199"/>
      <c r="P67" s="199"/>
      <c r="Q67" s="199"/>
      <c r="R67" s="199"/>
      <c r="DE67" s="83" t="s">
        <v>240</v>
      </c>
      <c r="DF67" s="33" t="str">
        <f>SELVA!C10</f>
        <v>ALIGERADO O LOSAS DE CONCRETO ARMADO INCLINADAS</v>
      </c>
      <c r="DG67" s="34" t="s">
        <v>67</v>
      </c>
      <c r="DH67" s="35">
        <f>SELVA!C11</f>
        <v>228.63</v>
      </c>
      <c r="DI67" s="36" t="s">
        <v>98</v>
      </c>
      <c r="DJ67" s="86">
        <v>2025</v>
      </c>
      <c r="DK67" s="80" t="str">
        <f>Tabla1[[#This Row],[Tipo]]&amp;"."&amp;Tabla1[[#This Row],[Zona]]&amp;"."&amp;Tabla1[[#This Row],[Cat.]]</f>
        <v>TECHOS.SELVA.B</v>
      </c>
      <c r="DL67" s="80"/>
      <c r="DS67" s="13" t="s">
        <v>542</v>
      </c>
      <c r="DT67" s="13" t="s">
        <v>70</v>
      </c>
      <c r="DU67" s="13" t="s">
        <v>71</v>
      </c>
      <c r="DV67" s="14" t="s">
        <v>800</v>
      </c>
      <c r="DW67" s="15">
        <v>32</v>
      </c>
      <c r="DY67" s="16" t="str">
        <f t="shared" si="7"/>
        <v>R3COSTA</v>
      </c>
      <c r="DZ67" s="17" t="s">
        <v>732</v>
      </c>
      <c r="EA67" s="95" t="s">
        <v>48</v>
      </c>
      <c r="EB67" s="96" t="s">
        <v>545</v>
      </c>
      <c r="EC67" s="96" t="s">
        <v>733</v>
      </c>
      <c r="ED67" s="97" t="s">
        <v>436</v>
      </c>
      <c r="EE67" s="98">
        <v>4201.05</v>
      </c>
    </row>
    <row r="68" spans="3:135" ht="16.5" customHeight="1" x14ac:dyDescent="0.25">
      <c r="C68" s="198" t="s">
        <v>566</v>
      </c>
      <c r="D68" s="198"/>
      <c r="E68" s="198"/>
      <c r="F68" s="198"/>
      <c r="G68" s="194"/>
      <c r="H68" s="194"/>
      <c r="I68" s="194"/>
      <c r="J68" s="194"/>
      <c r="K68" s="194"/>
      <c r="M68" s="198" t="s">
        <v>567</v>
      </c>
      <c r="N68" s="198"/>
      <c r="O68" s="198"/>
      <c r="P68" s="198"/>
      <c r="Q68" s="198"/>
      <c r="R68" s="198"/>
      <c r="DE68" s="83" t="s">
        <v>240</v>
      </c>
      <c r="DF68" s="33" t="str">
        <f>SELVA!C12</f>
        <v>ALIGERADO O LOSAS DE CONCRETO ARMADO HORIZONTALES</v>
      </c>
      <c r="DG68" s="34" t="s">
        <v>97</v>
      </c>
      <c r="DH68" s="35">
        <f>SELVA!C13</f>
        <v>172.5</v>
      </c>
      <c r="DI68" s="36" t="s">
        <v>98</v>
      </c>
      <c r="DJ68" s="86">
        <v>2025</v>
      </c>
      <c r="DK68" s="80" t="str">
        <f>Tabla1[[#This Row],[Tipo]]&amp;"."&amp;Tabla1[[#This Row],[Zona]]&amp;"."&amp;Tabla1[[#This Row],[Cat.]]</f>
        <v>TECHOS.SELVA.C</v>
      </c>
      <c r="DL68" s="80"/>
      <c r="DS68" s="13" t="s">
        <v>542</v>
      </c>
      <c r="DT68" s="13" t="s">
        <v>70</v>
      </c>
      <c r="DU68" s="13" t="s">
        <v>100</v>
      </c>
      <c r="DV68" s="14" t="s">
        <v>801</v>
      </c>
      <c r="DW68" s="15">
        <v>44</v>
      </c>
      <c r="DY68" s="16" t="str">
        <f t="shared" si="7"/>
        <v>S1COSTA</v>
      </c>
      <c r="DZ68" s="17" t="s">
        <v>734</v>
      </c>
      <c r="EA68" s="18" t="s">
        <v>48</v>
      </c>
      <c r="EB68" s="19" t="s">
        <v>735</v>
      </c>
      <c r="EC68" s="19" t="s">
        <v>736</v>
      </c>
      <c r="ED68" s="20" t="s">
        <v>436</v>
      </c>
      <c r="EE68" s="21">
        <v>508.52</v>
      </c>
    </row>
    <row r="69" spans="3:135" ht="16.5" customHeight="1" x14ac:dyDescent="0.25">
      <c r="G69" s="194"/>
      <c r="H69" s="194"/>
      <c r="I69" s="194"/>
      <c r="J69" s="194"/>
      <c r="K69" s="194"/>
      <c r="M69" s="198"/>
      <c r="N69" s="198"/>
      <c r="DE69" s="83" t="s">
        <v>240</v>
      </c>
      <c r="DF69" s="33" t="str">
        <f>SELVA!C14</f>
        <v>CALAMINA METALICA FIBROCEMENTO SOBRE VIGUERIA METALICA</v>
      </c>
      <c r="DG69" s="34" t="s">
        <v>127</v>
      </c>
      <c r="DH69" s="35">
        <f>SELVA!C15</f>
        <v>150.38999999999999</v>
      </c>
      <c r="DI69" s="36" t="s">
        <v>98</v>
      </c>
      <c r="DJ69" s="86">
        <v>2025</v>
      </c>
      <c r="DK69" s="80" t="str">
        <f>Tabla1[[#This Row],[Tipo]]&amp;"."&amp;Tabla1[[#This Row],[Zona]]&amp;"."&amp;Tabla1[[#This Row],[Cat.]]</f>
        <v>TECHOS.SELVA.D</v>
      </c>
      <c r="DL69" s="80"/>
      <c r="DS69" s="13" t="s">
        <v>542</v>
      </c>
      <c r="DT69" s="13" t="s">
        <v>70</v>
      </c>
      <c r="DU69" s="13" t="s">
        <v>128</v>
      </c>
      <c r="DV69" s="14" t="s">
        <v>550</v>
      </c>
      <c r="DW69" s="15">
        <v>83</v>
      </c>
      <c r="DY69" s="16" t="str">
        <f t="shared" si="7"/>
        <v>T1COSTA</v>
      </c>
      <c r="DZ69" s="17" t="s">
        <v>551</v>
      </c>
      <c r="EA69" s="103" t="s">
        <v>48</v>
      </c>
      <c r="EB69" s="104" t="s">
        <v>552</v>
      </c>
      <c r="EC69" s="104" t="s">
        <v>553</v>
      </c>
      <c r="ED69" s="105" t="s">
        <v>436</v>
      </c>
      <c r="EE69" s="106">
        <v>1032.1600000000001</v>
      </c>
    </row>
    <row r="70" spans="3:135" ht="16.5" customHeight="1" x14ac:dyDescent="0.25">
      <c r="G70" s="194"/>
      <c r="H70" s="194"/>
      <c r="I70" s="194"/>
      <c r="J70" s="194"/>
      <c r="K70" s="194"/>
      <c r="M70" s="198"/>
      <c r="N70" s="198"/>
      <c r="DE70" s="83" t="s">
        <v>240</v>
      </c>
      <c r="DF70" s="33" t="str">
        <f>SELVA!C16</f>
        <v>MADERA SELECTA TRATADA CON MATERIAL  IMPERMEABILIZANTE</v>
      </c>
      <c r="DG70" s="34" t="s">
        <v>150</v>
      </c>
      <c r="DH70" s="35">
        <f>SELVA!C17</f>
        <v>109.49</v>
      </c>
      <c r="DI70" s="36" t="s">
        <v>98</v>
      </c>
      <c r="DJ70" s="86">
        <v>2025</v>
      </c>
      <c r="DK70" s="80" t="str">
        <f>Tabla1[[#This Row],[Tipo]]&amp;"."&amp;Tabla1[[#This Row],[Zona]]&amp;"."&amp;Tabla1[[#This Row],[Cat.]]</f>
        <v>TECHOS.SELVA.E</v>
      </c>
      <c r="DL70" s="80"/>
      <c r="DS70" s="13" t="s">
        <v>542</v>
      </c>
      <c r="DT70" s="13" t="s">
        <v>99</v>
      </c>
      <c r="DU70" s="13" t="s">
        <v>51</v>
      </c>
      <c r="DV70" s="14" t="s">
        <v>555</v>
      </c>
      <c r="DW70" s="15">
        <v>34</v>
      </c>
      <c r="DY70" s="16" t="str">
        <f t="shared" si="7"/>
        <v>T2COSTA</v>
      </c>
      <c r="DZ70" s="17" t="s">
        <v>556</v>
      </c>
      <c r="EA70" s="103" t="s">
        <v>48</v>
      </c>
      <c r="EB70" s="104" t="s">
        <v>552</v>
      </c>
      <c r="EC70" s="104" t="s">
        <v>557</v>
      </c>
      <c r="ED70" s="105" t="s">
        <v>436</v>
      </c>
      <c r="EE70" s="106">
        <v>960.13</v>
      </c>
    </row>
    <row r="71" spans="3:135" ht="16.5" customHeight="1" x14ac:dyDescent="0.25">
      <c r="G71" s="194"/>
      <c r="H71" s="194"/>
      <c r="I71" s="194"/>
      <c r="J71" s="194"/>
      <c r="K71" s="194"/>
      <c r="M71" s="198"/>
      <c r="N71" s="198"/>
      <c r="DE71" s="83" t="s">
        <v>240</v>
      </c>
      <c r="DF71" s="33" t="str">
        <f>SELVA!C18</f>
        <v>CALAMINA METALICA FIBROCEMENTO O TEJAS SOBRE TIJERALES DE MADERA</v>
      </c>
      <c r="DG71" s="34" t="s">
        <v>172</v>
      </c>
      <c r="DH71" s="35">
        <f>SELVA!C19</f>
        <v>50.35</v>
      </c>
      <c r="DI71" s="36" t="s">
        <v>98</v>
      </c>
      <c r="DJ71" s="86">
        <v>2025</v>
      </c>
      <c r="DK71" s="80" t="str">
        <f>Tabla1[[#This Row],[Tipo]]&amp;"."&amp;Tabla1[[#This Row],[Zona]]&amp;"."&amp;Tabla1[[#This Row],[Cat.]]</f>
        <v>TECHOS.SELVA.F</v>
      </c>
      <c r="DL71" s="80"/>
      <c r="DS71" s="13" t="s">
        <v>542</v>
      </c>
      <c r="DT71" s="13" t="s">
        <v>99</v>
      </c>
      <c r="DU71" s="13" t="s">
        <v>71</v>
      </c>
      <c r="DV71" s="14" t="s">
        <v>558</v>
      </c>
      <c r="DW71" s="15">
        <v>45</v>
      </c>
      <c r="DY71" s="16" t="str">
        <f t="shared" si="7"/>
        <v>U1COSTA</v>
      </c>
      <c r="DZ71" s="17" t="s">
        <v>559</v>
      </c>
      <c r="EA71" s="18" t="s">
        <v>48</v>
      </c>
      <c r="EB71" s="19" t="s">
        <v>560</v>
      </c>
      <c r="EC71" s="32" t="s">
        <v>561</v>
      </c>
      <c r="ED71" s="20" t="s">
        <v>562</v>
      </c>
      <c r="EE71" s="21">
        <v>570.99</v>
      </c>
    </row>
    <row r="72" spans="3:135" ht="16.5" customHeight="1" x14ac:dyDescent="0.25">
      <c r="G72" s="194"/>
      <c r="H72" s="194"/>
      <c r="I72" s="194"/>
      <c r="J72" s="194"/>
      <c r="K72" s="194"/>
      <c r="M72" s="198"/>
      <c r="N72" s="198"/>
      <c r="DE72" s="83" t="s">
        <v>240</v>
      </c>
      <c r="DF72" s="33" t="str">
        <f>SELVA!C20</f>
        <v>TECHOS DE PALMAS (CRISNEJAS)</v>
      </c>
      <c r="DG72" s="34" t="s">
        <v>192</v>
      </c>
      <c r="DH72" s="35">
        <f>SELVA!C21</f>
        <v>39.61</v>
      </c>
      <c r="DI72" s="36" t="s">
        <v>98</v>
      </c>
      <c r="DJ72" s="86">
        <v>2025</v>
      </c>
      <c r="DK72" s="80" t="str">
        <f>Tabla1[[#This Row],[Tipo]]&amp;"."&amp;Tabla1[[#This Row],[Zona]]&amp;"."&amp;Tabla1[[#This Row],[Cat.]]</f>
        <v>TECHOS.SELVA.G</v>
      </c>
      <c r="DL72" s="80"/>
      <c r="DS72" s="13" t="s">
        <v>542</v>
      </c>
      <c r="DT72" s="13" t="s">
        <v>99</v>
      </c>
      <c r="DU72" s="13" t="s">
        <v>100</v>
      </c>
      <c r="DV72" s="14" t="s">
        <v>563</v>
      </c>
      <c r="DW72" s="15">
        <v>59</v>
      </c>
      <c r="DY72" s="16" t="str">
        <f t="shared" si="7"/>
        <v>U2COSTA</v>
      </c>
      <c r="DZ72" s="17" t="s">
        <v>564</v>
      </c>
      <c r="EA72" s="18" t="s">
        <v>48</v>
      </c>
      <c r="EB72" s="19" t="s">
        <v>560</v>
      </c>
      <c r="EC72" s="32" t="s">
        <v>565</v>
      </c>
      <c r="ED72" s="20" t="s">
        <v>562</v>
      </c>
      <c r="EE72" s="21">
        <v>361.71</v>
      </c>
    </row>
    <row r="73" spans="3:135" ht="16.5" customHeight="1" x14ac:dyDescent="0.25">
      <c r="G73" s="194"/>
      <c r="H73" s="194"/>
      <c r="I73" s="194"/>
      <c r="J73" s="194"/>
      <c r="K73" s="194"/>
      <c r="M73" s="198"/>
      <c r="N73" s="198"/>
      <c r="DE73" s="83" t="s">
        <v>240</v>
      </c>
      <c r="DF73" s="33" t="str">
        <f>SELVA!C22</f>
        <v>SIN TECHO</v>
      </c>
      <c r="DG73" s="34" t="s">
        <v>209</v>
      </c>
      <c r="DH73" s="37">
        <f>SELVA!C23</f>
        <v>0</v>
      </c>
      <c r="DI73" s="36" t="s">
        <v>98</v>
      </c>
      <c r="DJ73" s="86">
        <v>2025</v>
      </c>
      <c r="DK73" s="80" t="str">
        <f>Tabla1[[#This Row],[Tipo]]&amp;"."&amp;Tabla1[[#This Row],[Zona]]&amp;"."&amp;Tabla1[[#This Row],[Cat.]]</f>
        <v>TECHOS.SELVA.H</v>
      </c>
      <c r="DL73" s="80"/>
      <c r="DS73" s="13" t="s">
        <v>542</v>
      </c>
      <c r="DT73" s="13" t="s">
        <v>99</v>
      </c>
      <c r="DU73" s="13" t="s">
        <v>128</v>
      </c>
      <c r="DV73" s="14" t="s">
        <v>568</v>
      </c>
      <c r="DW73" s="15">
        <v>75</v>
      </c>
      <c r="DY73" s="16" t="str">
        <f t="shared" si="7"/>
        <v>V1COSTA</v>
      </c>
      <c r="DZ73" s="17" t="s">
        <v>569</v>
      </c>
      <c r="EA73" s="107" t="s">
        <v>48</v>
      </c>
      <c r="EB73" s="108" t="s">
        <v>570</v>
      </c>
      <c r="EC73" s="131" t="s">
        <v>571</v>
      </c>
      <c r="ED73" s="109" t="s">
        <v>562</v>
      </c>
      <c r="EE73" s="110">
        <v>81.22</v>
      </c>
    </row>
    <row r="74" spans="3:135" ht="16.5" customHeight="1" x14ac:dyDescent="0.25">
      <c r="G74" s="194"/>
      <c r="H74" s="194"/>
      <c r="I74" s="194"/>
      <c r="J74" s="194"/>
      <c r="K74" s="194"/>
      <c r="M74" s="198"/>
      <c r="N74" s="198"/>
      <c r="DE74" s="83" t="s">
        <v>240</v>
      </c>
      <c r="DF74" s="35" t="str">
        <f>SELVA!C24</f>
        <v>-</v>
      </c>
      <c r="DG74" s="34" t="s">
        <v>225</v>
      </c>
      <c r="DH74" s="37">
        <f>SELVA!C25</f>
        <v>0</v>
      </c>
      <c r="DI74" s="36" t="s">
        <v>98</v>
      </c>
      <c r="DJ74" s="86">
        <v>2025</v>
      </c>
      <c r="DK74" s="80" t="str">
        <f>Tabla1[[#This Row],[Tipo]]&amp;"."&amp;Tabla1[[#This Row],[Zona]]&amp;"."&amp;Tabla1[[#This Row],[Cat.]]</f>
        <v>TECHOS.SELVA.I</v>
      </c>
      <c r="DL74" s="80"/>
      <c r="DR74" s="6">
        <v>31</v>
      </c>
      <c r="DS74" s="13" t="s">
        <v>572</v>
      </c>
      <c r="DT74" s="13" t="s">
        <v>50</v>
      </c>
      <c r="DU74" s="13" t="s">
        <v>51</v>
      </c>
      <c r="DV74" s="14" t="s">
        <v>573</v>
      </c>
      <c r="DW74" s="15">
        <v>18</v>
      </c>
      <c r="DY74" s="16" t="str">
        <f t="shared" si="7"/>
        <v>W1COSTA</v>
      </c>
      <c r="DZ74" s="17" t="s">
        <v>574</v>
      </c>
      <c r="EA74" s="18" t="s">
        <v>48</v>
      </c>
      <c r="EB74" s="19" t="s">
        <v>575</v>
      </c>
      <c r="EC74" s="32" t="s">
        <v>576</v>
      </c>
      <c r="ED74" s="20" t="s">
        <v>562</v>
      </c>
      <c r="EE74" s="21">
        <v>907.19</v>
      </c>
    </row>
    <row r="75" spans="3:135" ht="16.5" customHeight="1" x14ac:dyDescent="0.25">
      <c r="G75" s="194"/>
      <c r="H75" s="194"/>
      <c r="I75" s="194"/>
      <c r="J75" s="194"/>
      <c r="K75" s="194"/>
      <c r="M75" s="198"/>
      <c r="N75" s="198"/>
      <c r="DE75" s="83" t="s">
        <v>240</v>
      </c>
      <c r="DF75" s="35" t="str">
        <f>SELVA!C26</f>
        <v>-</v>
      </c>
      <c r="DG75" s="34" t="s">
        <v>714</v>
      </c>
      <c r="DH75" s="37">
        <f>SELVA!C27</f>
        <v>0</v>
      </c>
      <c r="DI75" s="36" t="s">
        <v>98</v>
      </c>
      <c r="DJ75" s="86">
        <v>2025</v>
      </c>
      <c r="DK75" s="80" t="str">
        <f>Tabla1[[#This Row],[Tipo]]&amp;"."&amp;Tabla1[[#This Row],[Zona]]&amp;"."&amp;Tabla1[[#This Row],[Cat.]]</f>
        <v>TECHOS.SELVA.J</v>
      </c>
      <c r="DL75" s="80"/>
      <c r="DR75" s="6">
        <v>32</v>
      </c>
      <c r="DS75" s="13" t="s">
        <v>572</v>
      </c>
      <c r="DT75" s="13" t="s">
        <v>50</v>
      </c>
      <c r="DU75" s="13" t="s">
        <v>71</v>
      </c>
      <c r="DV75" s="14" t="s">
        <v>578</v>
      </c>
      <c r="DW75" s="15">
        <v>23</v>
      </c>
      <c r="DY75" s="16" t="str">
        <f t="shared" si="7"/>
        <v>X1COSTA</v>
      </c>
      <c r="DZ75" s="17" t="s">
        <v>579</v>
      </c>
      <c r="EA75" s="115" t="s">
        <v>48</v>
      </c>
      <c r="EB75" s="116" t="s">
        <v>580</v>
      </c>
      <c r="EC75" s="125" t="s">
        <v>581</v>
      </c>
      <c r="ED75" s="117" t="s">
        <v>582</v>
      </c>
      <c r="EE75" s="118">
        <v>5009.92</v>
      </c>
    </row>
    <row r="76" spans="3:135" ht="16.5" customHeight="1" x14ac:dyDescent="0.25">
      <c r="G76" s="194"/>
      <c r="H76" s="194"/>
      <c r="I76" s="194"/>
      <c r="J76" s="194"/>
      <c r="K76" s="194"/>
      <c r="M76" s="198"/>
      <c r="N76" s="198"/>
      <c r="DE76" s="83" t="s">
        <v>319</v>
      </c>
      <c r="DF76" s="33" t="str">
        <f>SELVA!D8</f>
        <v>MARMOL IMPORTADO PIEDRAS NATURALES IMPORTADAS PORCELANATO</v>
      </c>
      <c r="DG76" s="34" t="s">
        <v>47</v>
      </c>
      <c r="DH76" s="35">
        <f>SELVA!D9</f>
        <v>394.51</v>
      </c>
      <c r="DI76" s="36" t="s">
        <v>98</v>
      </c>
      <c r="DJ76" s="86">
        <v>2025</v>
      </c>
      <c r="DK76" s="80" t="str">
        <f>Tabla1[[#This Row],[Tipo]]&amp;"."&amp;Tabla1[[#This Row],[Zona]]&amp;"."&amp;Tabla1[[#This Row],[Cat.]]</f>
        <v>PISOS.SELVA.A</v>
      </c>
      <c r="DL76" s="80"/>
      <c r="DR76" s="6">
        <v>33</v>
      </c>
      <c r="DS76" s="13" t="s">
        <v>572</v>
      </c>
      <c r="DT76" s="13" t="s">
        <v>50</v>
      </c>
      <c r="DU76" s="13" t="s">
        <v>100</v>
      </c>
      <c r="DV76" s="14" t="s">
        <v>583</v>
      </c>
      <c r="DW76" s="15">
        <v>34</v>
      </c>
      <c r="DY76" s="16" t="str">
        <f t="shared" ref="DY76:DY107" si="8">+CONCATENATE(DZ76,EA76)</f>
        <v>X2COSTA</v>
      </c>
      <c r="DZ76" s="17" t="s">
        <v>584</v>
      </c>
      <c r="EA76" s="115" t="s">
        <v>48</v>
      </c>
      <c r="EB76" s="116" t="s">
        <v>580</v>
      </c>
      <c r="EC76" s="125" t="s">
        <v>585</v>
      </c>
      <c r="ED76" s="117" t="s">
        <v>582</v>
      </c>
      <c r="EE76" s="118">
        <v>4110.74</v>
      </c>
    </row>
    <row r="77" spans="3:135" ht="16.5" customHeight="1" x14ac:dyDescent="0.25">
      <c r="G77" s="194"/>
      <c r="H77" s="194"/>
      <c r="I77" s="194"/>
      <c r="J77" s="194"/>
      <c r="K77" s="194"/>
      <c r="M77" s="198"/>
      <c r="N77" s="198"/>
      <c r="DE77" s="83" t="s">
        <v>319</v>
      </c>
      <c r="DF77" s="33" t="str">
        <f>SELVA!D10</f>
        <v>MARMOL NACIONAL O RECONSTRUIDO PARQUET FINO (OLIVO CHONTA O SIMILAR) CERAMICA IMPORTADA MADERA FINA</v>
      </c>
      <c r="DG77" s="34" t="s">
        <v>67</v>
      </c>
      <c r="DH77" s="35">
        <f>SELVA!D11</f>
        <v>189.07</v>
      </c>
      <c r="DI77" s="36" t="s">
        <v>98</v>
      </c>
      <c r="DJ77" s="86">
        <v>2025</v>
      </c>
      <c r="DK77" s="80" t="str">
        <f>Tabla1[[#This Row],[Tipo]]&amp;"."&amp;Tabla1[[#This Row],[Zona]]&amp;"."&amp;Tabla1[[#This Row],[Cat.]]</f>
        <v>PISOS.SELVA.B</v>
      </c>
      <c r="DL77" s="80"/>
      <c r="DR77" s="6">
        <v>34</v>
      </c>
      <c r="DS77" s="13" t="s">
        <v>572</v>
      </c>
      <c r="DT77" s="13" t="s">
        <v>50</v>
      </c>
      <c r="DU77" s="13" t="s">
        <v>128</v>
      </c>
      <c r="DV77" s="14" t="s">
        <v>586</v>
      </c>
      <c r="DW77" s="15">
        <v>75</v>
      </c>
      <c r="DY77" s="16" t="str">
        <f t="shared" si="8"/>
        <v>X3COSTA</v>
      </c>
      <c r="DZ77" s="17" t="s">
        <v>587</v>
      </c>
      <c r="EA77" s="115" t="s">
        <v>48</v>
      </c>
      <c r="EB77" s="116" t="s">
        <v>580</v>
      </c>
      <c r="EC77" s="125" t="s">
        <v>588</v>
      </c>
      <c r="ED77" s="117" t="s">
        <v>582</v>
      </c>
      <c r="EE77" s="118">
        <v>3552.58</v>
      </c>
    </row>
    <row r="78" spans="3:135" ht="16.5" customHeight="1" x14ac:dyDescent="0.25">
      <c r="G78" s="194"/>
      <c r="H78" s="194"/>
      <c r="I78" s="194"/>
      <c r="J78" s="194"/>
      <c r="K78" s="194"/>
      <c r="M78" s="198"/>
      <c r="N78" s="198"/>
      <c r="DE78" s="83" t="s">
        <v>319</v>
      </c>
      <c r="DF78" s="33" t="str">
        <f>SELVA!D12</f>
        <v>MADERA FINA MACHIMBRADA TERRAZO</v>
      </c>
      <c r="DG78" s="34" t="s">
        <v>97</v>
      </c>
      <c r="DH78" s="35">
        <f>SELVA!D13</f>
        <v>124.07</v>
      </c>
      <c r="DI78" s="36" t="s">
        <v>98</v>
      </c>
      <c r="DJ78" s="86">
        <v>2025</v>
      </c>
      <c r="DK78" s="80" t="str">
        <f>Tabla1[[#This Row],[Tipo]]&amp;"."&amp;Tabla1[[#This Row],[Zona]]&amp;"."&amp;Tabla1[[#This Row],[Cat.]]</f>
        <v>PISOS.SELVA.C</v>
      </c>
      <c r="DL78" s="80"/>
      <c r="DR78" s="6">
        <v>35</v>
      </c>
      <c r="DS78" s="13" t="s">
        <v>572</v>
      </c>
      <c r="DT78" s="13" t="s">
        <v>70</v>
      </c>
      <c r="DU78" s="13" t="s">
        <v>51</v>
      </c>
      <c r="DV78" s="14" t="s">
        <v>589</v>
      </c>
      <c r="DW78" s="15">
        <v>25</v>
      </c>
      <c r="DY78" s="16" t="str">
        <f t="shared" si="8"/>
        <v>X4COSTA</v>
      </c>
      <c r="DZ78" s="17" t="s">
        <v>590</v>
      </c>
      <c r="EA78" s="115" t="s">
        <v>48</v>
      </c>
      <c r="EB78" s="116" t="s">
        <v>580</v>
      </c>
      <c r="EC78" s="125" t="s">
        <v>591</v>
      </c>
      <c r="ED78" s="117" t="s">
        <v>582</v>
      </c>
      <c r="EE78" s="118">
        <v>2937.9</v>
      </c>
    </row>
    <row r="79" spans="3:135" ht="16.5" customHeight="1" x14ac:dyDescent="0.25">
      <c r="G79" s="194"/>
      <c r="H79" s="194"/>
      <c r="I79" s="194"/>
      <c r="J79" s="194"/>
      <c r="K79" s="194"/>
      <c r="M79" s="198"/>
      <c r="N79" s="198"/>
      <c r="DE79" s="83" t="s">
        <v>319</v>
      </c>
      <c r="DF79" s="33" t="str">
        <f>SELVA!D14</f>
        <v>PARQUET DE PRIMERA LAJAS CERAMICA NACIONAL LOSETA VENECIANA 40 X 40 PISO LAMINADO</v>
      </c>
      <c r="DG79" s="34" t="s">
        <v>127</v>
      </c>
      <c r="DH79" s="35">
        <f>SELVA!D15</f>
        <v>105.19</v>
      </c>
      <c r="DI79" s="36" t="s">
        <v>98</v>
      </c>
      <c r="DJ79" s="86">
        <v>2025</v>
      </c>
      <c r="DK79" s="80" t="str">
        <f>Tabla1[[#This Row],[Tipo]]&amp;"."&amp;Tabla1[[#This Row],[Zona]]&amp;"."&amp;Tabla1[[#This Row],[Cat.]]</f>
        <v>PISOS.SELVA.D</v>
      </c>
      <c r="DL79" s="80"/>
      <c r="DS79" s="13" t="s">
        <v>572</v>
      </c>
      <c r="DT79" s="13" t="s">
        <v>70</v>
      </c>
      <c r="DU79" s="13" t="s">
        <v>71</v>
      </c>
      <c r="DV79" s="14" t="s">
        <v>592</v>
      </c>
      <c r="DW79" s="15">
        <v>36</v>
      </c>
      <c r="DY79" s="16" t="str">
        <f t="shared" si="8"/>
        <v>X5COSTA</v>
      </c>
      <c r="DZ79" s="17" t="s">
        <v>593</v>
      </c>
      <c r="EA79" s="115" t="s">
        <v>48</v>
      </c>
      <c r="EB79" s="116" t="s">
        <v>580</v>
      </c>
      <c r="EC79" s="125" t="s">
        <v>594</v>
      </c>
      <c r="ED79" s="117" t="s">
        <v>582</v>
      </c>
      <c r="EE79" s="118">
        <v>2528.9699999999998</v>
      </c>
    </row>
    <row r="80" spans="3:135" ht="16.5" customHeight="1" x14ac:dyDescent="0.25">
      <c r="G80" s="194"/>
      <c r="H80" s="194"/>
      <c r="I80" s="194"/>
      <c r="J80" s="194"/>
      <c r="K80" s="194"/>
      <c r="M80" s="198"/>
      <c r="N80" s="198"/>
      <c r="DE80" s="83" t="s">
        <v>319</v>
      </c>
      <c r="DF80" s="33" t="str">
        <f>SELVA!D16</f>
        <v>PARQUET DE 2DA LOSETA VENECIANA 30X30 LAJAS DE CEMENTO CON CANTO RODADO</v>
      </c>
      <c r="DG80" s="34" t="s">
        <v>150</v>
      </c>
      <c r="DH80" s="35">
        <f>SELVA!D17</f>
        <v>84.87</v>
      </c>
      <c r="DI80" s="36" t="s">
        <v>98</v>
      </c>
      <c r="DJ80" s="86">
        <v>2025</v>
      </c>
      <c r="DK80" s="80" t="str">
        <f>Tabla1[[#This Row],[Tipo]]&amp;"."&amp;Tabla1[[#This Row],[Zona]]&amp;"."&amp;Tabla1[[#This Row],[Cat.]]</f>
        <v>PISOS.SELVA.E</v>
      </c>
      <c r="DL80" s="80"/>
      <c r="DS80" s="13" t="s">
        <v>572</v>
      </c>
      <c r="DT80" s="13" t="s">
        <v>70</v>
      </c>
      <c r="DU80" s="13" t="s">
        <v>100</v>
      </c>
      <c r="DV80" s="14" t="s">
        <v>595</v>
      </c>
      <c r="DW80" s="15">
        <v>48</v>
      </c>
      <c r="DY80" s="16" t="str">
        <f t="shared" si="8"/>
        <v>X6COSTA</v>
      </c>
      <c r="DZ80" s="17" t="s">
        <v>596</v>
      </c>
      <c r="EA80" s="115" t="s">
        <v>48</v>
      </c>
      <c r="EB80" s="116" t="s">
        <v>580</v>
      </c>
      <c r="EC80" s="125" t="s">
        <v>597</v>
      </c>
      <c r="ED80" s="117" t="s">
        <v>582</v>
      </c>
      <c r="EE80" s="118">
        <v>2065.73</v>
      </c>
    </row>
    <row r="81" spans="7:135" ht="16.5" customHeight="1" x14ac:dyDescent="0.25">
      <c r="G81" s="194"/>
      <c r="H81" s="194"/>
      <c r="I81" s="194"/>
      <c r="J81" s="194"/>
      <c r="K81" s="194"/>
      <c r="M81" s="198"/>
      <c r="N81" s="198"/>
      <c r="DE81" s="83" t="s">
        <v>319</v>
      </c>
      <c r="DF81" s="33" t="str">
        <f>SELVA!D18</f>
        <v>LOSETA CORRIENTE CANTO ROSADO, ALFOMBRA</v>
      </c>
      <c r="DG81" s="34" t="s">
        <v>172</v>
      </c>
      <c r="DH81" s="37">
        <f>SELVA!D19</f>
        <v>69.11</v>
      </c>
      <c r="DI81" s="36" t="s">
        <v>98</v>
      </c>
      <c r="DJ81" s="86">
        <v>2025</v>
      </c>
      <c r="DK81" s="80" t="str">
        <f>Tabla1[[#This Row],[Tipo]]&amp;"."&amp;Tabla1[[#This Row],[Zona]]&amp;"."&amp;Tabla1[[#This Row],[Cat.]]</f>
        <v>PISOS.SELVA.F</v>
      </c>
      <c r="DL81" s="80"/>
      <c r="DS81" s="13" t="s">
        <v>572</v>
      </c>
      <c r="DT81" s="13" t="s">
        <v>70</v>
      </c>
      <c r="DU81" s="13" t="s">
        <v>128</v>
      </c>
      <c r="DV81" s="14" t="s">
        <v>598</v>
      </c>
      <c r="DW81" s="15">
        <v>80</v>
      </c>
      <c r="DY81" s="16" t="str">
        <f t="shared" si="8"/>
        <v>X7COSTA</v>
      </c>
      <c r="DZ81" s="17" t="s">
        <v>599</v>
      </c>
      <c r="EA81" s="115" t="s">
        <v>48</v>
      </c>
      <c r="EB81" s="116" t="s">
        <v>580</v>
      </c>
      <c r="EC81" s="125" t="s">
        <v>600</v>
      </c>
      <c r="ED81" s="117" t="s">
        <v>582</v>
      </c>
      <c r="EE81" s="118">
        <v>944.13</v>
      </c>
    </row>
    <row r="82" spans="7:135" ht="16.5" customHeight="1" x14ac:dyDescent="0.25">
      <c r="G82" s="194"/>
      <c r="H82" s="194"/>
      <c r="I82" s="194"/>
      <c r="J82" s="194"/>
      <c r="K82" s="194"/>
      <c r="M82" s="198"/>
      <c r="N82" s="198"/>
      <c r="DE82" s="83" t="s">
        <v>319</v>
      </c>
      <c r="DF82" s="33" t="str">
        <f>SELVA!D20</f>
        <v>LOSETA VINILICA CEMENTO BRUÑADO COLOREADO, TAPIZON</v>
      </c>
      <c r="DG82" s="34" t="s">
        <v>192</v>
      </c>
      <c r="DH82" s="35">
        <f>SELVA!D21</f>
        <v>57.14</v>
      </c>
      <c r="DI82" s="36" t="s">
        <v>98</v>
      </c>
      <c r="DJ82" s="86">
        <v>2025</v>
      </c>
      <c r="DK82" s="80" t="str">
        <f>Tabla1[[#This Row],[Tipo]]&amp;"."&amp;Tabla1[[#This Row],[Zona]]&amp;"."&amp;Tabla1[[#This Row],[Cat.]]</f>
        <v>PISOS.SELVA.G</v>
      </c>
      <c r="DL82" s="80"/>
      <c r="DS82" s="13" t="s">
        <v>572</v>
      </c>
      <c r="DT82" s="13" t="s">
        <v>99</v>
      </c>
      <c r="DU82" s="13" t="s">
        <v>51</v>
      </c>
      <c r="DV82" s="14" t="s">
        <v>601</v>
      </c>
      <c r="DW82" s="15">
        <v>39</v>
      </c>
      <c r="DY82" s="16" t="str">
        <f t="shared" si="8"/>
        <v>Y1COSTA</v>
      </c>
      <c r="DZ82" s="17" t="s">
        <v>602</v>
      </c>
      <c r="EA82" s="103" t="s">
        <v>48</v>
      </c>
      <c r="EB82" s="104" t="s">
        <v>603</v>
      </c>
      <c r="EC82" s="123" t="s">
        <v>604</v>
      </c>
      <c r="ED82" s="105" t="s">
        <v>56</v>
      </c>
      <c r="EE82" s="106">
        <v>140.27000000000001</v>
      </c>
    </row>
    <row r="83" spans="7:135" ht="16.5" customHeight="1" x14ac:dyDescent="0.25">
      <c r="G83" s="194"/>
      <c r="H83" s="194"/>
      <c r="I83" s="194"/>
      <c r="J83" s="194"/>
      <c r="K83" s="194"/>
      <c r="M83" s="198"/>
      <c r="N83" s="198"/>
      <c r="DE83" s="83" t="s">
        <v>319</v>
      </c>
      <c r="DF83" s="33" t="str">
        <f>SELVA!D22</f>
        <v>CEMENTO PULIDO LADRILLO CORRIENTE ENTABLADO CORRIENTE</v>
      </c>
      <c r="DG83" s="34" t="s">
        <v>209</v>
      </c>
      <c r="DH83" s="35">
        <f>SELVA!D23</f>
        <v>21.99</v>
      </c>
      <c r="DI83" s="36" t="s">
        <v>98</v>
      </c>
      <c r="DJ83" s="86">
        <v>2025</v>
      </c>
      <c r="DK83" s="80" t="str">
        <f>Tabla1[[#This Row],[Tipo]]&amp;"."&amp;Tabla1[[#This Row],[Zona]]&amp;"."&amp;Tabla1[[#This Row],[Cat.]]</f>
        <v>PISOS.SELVA.H</v>
      </c>
      <c r="DL83" s="80"/>
      <c r="DS83" s="13" t="s">
        <v>572</v>
      </c>
      <c r="DT83" s="13" t="s">
        <v>99</v>
      </c>
      <c r="DU83" s="13" t="s">
        <v>71</v>
      </c>
      <c r="DV83" s="14" t="s">
        <v>605</v>
      </c>
      <c r="DW83" s="15">
        <v>50</v>
      </c>
      <c r="DY83" s="16" t="str">
        <f t="shared" si="8"/>
        <v>Y2COSTA</v>
      </c>
      <c r="DZ83" s="17" t="s">
        <v>606</v>
      </c>
      <c r="EA83" s="103" t="s">
        <v>48</v>
      </c>
      <c r="EB83" s="104" t="s">
        <v>603</v>
      </c>
      <c r="EC83" s="123" t="s">
        <v>607</v>
      </c>
      <c r="ED83" s="105" t="s">
        <v>56</v>
      </c>
      <c r="EE83" s="106">
        <v>75.459999999999994</v>
      </c>
    </row>
    <row r="84" spans="7:135" ht="16.5" customHeight="1" x14ac:dyDescent="0.25">
      <c r="G84" s="194"/>
      <c r="H84" s="194"/>
      <c r="I84" s="194"/>
      <c r="J84" s="194"/>
      <c r="K84" s="194"/>
      <c r="M84" s="198"/>
      <c r="N84" s="198"/>
      <c r="DE84" s="83" t="s">
        <v>319</v>
      </c>
      <c r="DF84" s="33" t="str">
        <f>SELVA!D24</f>
        <v>TIERRA COMPACTADA</v>
      </c>
      <c r="DG84" s="34" t="s">
        <v>225</v>
      </c>
      <c r="DH84" s="35">
        <f>SELVA!D25</f>
        <v>4.84</v>
      </c>
      <c r="DI84" s="36" t="s">
        <v>98</v>
      </c>
      <c r="DJ84" s="86">
        <v>2025</v>
      </c>
      <c r="DK84" s="80" t="str">
        <f>Tabla1[[#This Row],[Tipo]]&amp;"."&amp;Tabla1[[#This Row],[Zona]]&amp;"."&amp;Tabla1[[#This Row],[Cat.]]</f>
        <v>PISOS.SELVA.I</v>
      </c>
      <c r="DL84" s="80"/>
      <c r="DS84" s="13" t="s">
        <v>572</v>
      </c>
      <c r="DT84" s="13" t="s">
        <v>99</v>
      </c>
      <c r="DU84" s="13" t="s">
        <v>100</v>
      </c>
      <c r="DV84" s="14" t="s">
        <v>608</v>
      </c>
      <c r="DW84" s="15">
        <v>64</v>
      </c>
      <c r="DY84" s="16" t="str">
        <f t="shared" si="8"/>
        <v>Y3COSTA</v>
      </c>
      <c r="DZ84" s="17" t="s">
        <v>609</v>
      </c>
      <c r="EA84" s="103" t="s">
        <v>48</v>
      </c>
      <c r="EB84" s="104" t="s">
        <v>603</v>
      </c>
      <c r="EC84" s="123" t="s">
        <v>610</v>
      </c>
      <c r="ED84" s="105" t="s">
        <v>56</v>
      </c>
      <c r="EE84" s="106">
        <v>72.28</v>
      </c>
    </row>
    <row r="85" spans="7:135" ht="16.5" customHeight="1" x14ac:dyDescent="0.25">
      <c r="G85" s="194"/>
      <c r="H85" s="194"/>
      <c r="I85" s="194"/>
      <c r="J85" s="194"/>
      <c r="K85" s="194"/>
      <c r="M85" s="198"/>
      <c r="N85" s="198"/>
      <c r="DE85" s="83" t="s">
        <v>319</v>
      </c>
      <c r="DF85" s="35" t="str">
        <f>SELVA!D26</f>
        <v>-</v>
      </c>
      <c r="DG85" s="34" t="s">
        <v>714</v>
      </c>
      <c r="DH85" s="37">
        <f>SELVA!D27</f>
        <v>0</v>
      </c>
      <c r="DI85" s="36" t="s">
        <v>98</v>
      </c>
      <c r="DJ85" s="86">
        <v>2025</v>
      </c>
      <c r="DK85" s="80" t="str">
        <f>Tabla1[[#This Row],[Tipo]]&amp;"."&amp;Tabla1[[#This Row],[Zona]]&amp;"."&amp;Tabla1[[#This Row],[Cat.]]</f>
        <v>PISOS.SELVA.J</v>
      </c>
      <c r="DL85" s="80"/>
      <c r="DS85" s="13" t="s">
        <v>572</v>
      </c>
      <c r="DT85" s="13" t="s">
        <v>99</v>
      </c>
      <c r="DU85" s="13" t="s">
        <v>128</v>
      </c>
      <c r="DV85" s="14" t="s">
        <v>611</v>
      </c>
      <c r="DW85" s="15">
        <v>80</v>
      </c>
      <c r="DY85" s="16" t="str">
        <f t="shared" si="8"/>
        <v>Y4COSTA</v>
      </c>
      <c r="DZ85" s="17" t="s">
        <v>612</v>
      </c>
      <c r="EA85" s="103" t="s">
        <v>48</v>
      </c>
      <c r="EB85" s="104" t="s">
        <v>603</v>
      </c>
      <c r="EC85" s="123" t="s">
        <v>613</v>
      </c>
      <c r="ED85" s="105" t="s">
        <v>56</v>
      </c>
      <c r="EE85" s="106">
        <v>41.13</v>
      </c>
    </row>
    <row r="86" spans="7:135" ht="16.5" customHeight="1" x14ac:dyDescent="0.25">
      <c r="G86" s="194"/>
      <c r="H86" s="194"/>
      <c r="I86" s="194"/>
      <c r="J86" s="194"/>
      <c r="K86" s="194"/>
      <c r="M86" s="198"/>
      <c r="N86" s="198"/>
      <c r="DE86" s="83" t="s">
        <v>366</v>
      </c>
      <c r="DF86" s="33" t="str">
        <f>SELVA!E8</f>
        <v>ALUMINIO PESADO CON PERFILES ESPECIALES MADERA FINA ORDAMENTAL (CAOBA, CEDRO O PINO SELECTO) VIDRIO INSULADO</v>
      </c>
      <c r="DG86" s="34" t="s">
        <v>47</v>
      </c>
      <c r="DH86" s="35">
        <f>SELVA!E9</f>
        <v>267.72000000000003</v>
      </c>
      <c r="DI86" s="36" t="s">
        <v>98</v>
      </c>
      <c r="DJ86" s="86">
        <v>2025</v>
      </c>
      <c r="DK86" s="80" t="str">
        <f>Tabla1[[#This Row],[Tipo]]&amp;"."&amp;Tabla1[[#This Row],[Zona]]&amp;"."&amp;Tabla1[[#This Row],[Cat.]]</f>
        <v>PUERTAS Y VENTANAS.SELVA.A</v>
      </c>
      <c r="DL86" s="80"/>
      <c r="DR86" s="6">
        <v>36</v>
      </c>
      <c r="DS86" s="13" t="s">
        <v>614</v>
      </c>
      <c r="DT86" s="13" t="s">
        <v>50</v>
      </c>
      <c r="DU86" s="13" t="s">
        <v>51</v>
      </c>
      <c r="DV86" s="14" t="s">
        <v>615</v>
      </c>
      <c r="DW86" s="15">
        <v>21</v>
      </c>
      <c r="DY86" s="16" t="str">
        <f t="shared" si="8"/>
        <v>Z1COSTA</v>
      </c>
      <c r="DZ86" s="17" t="s">
        <v>616</v>
      </c>
      <c r="EA86" s="119" t="s">
        <v>48</v>
      </c>
      <c r="EB86" s="120" t="s">
        <v>617</v>
      </c>
      <c r="EC86" s="130" t="s">
        <v>618</v>
      </c>
      <c r="ED86" s="121" t="s">
        <v>562</v>
      </c>
      <c r="EE86" s="122">
        <v>403.64</v>
      </c>
    </row>
    <row r="87" spans="7:135" ht="16.5" customHeight="1" x14ac:dyDescent="0.25">
      <c r="G87" s="194"/>
      <c r="H87" s="194"/>
      <c r="I87" s="194"/>
      <c r="M87" s="198"/>
      <c r="N87" s="198"/>
      <c r="DE87" s="83" t="s">
        <v>366</v>
      </c>
      <c r="DF87" s="33" t="str">
        <f>SELVA!E10</f>
        <v>ALUMINIO O MADERA FINA (CAOBA O SIMILAR) DE DISEÑO ESPECIAL VIDRIO TRATADO POLARIZADO Y CURVADO LAMINADO O TEMPLADO</v>
      </c>
      <c r="DG87" s="34" t="s">
        <v>67</v>
      </c>
      <c r="DH87" s="35">
        <f>SELVA!E11</f>
        <v>212.36</v>
      </c>
      <c r="DI87" s="36" t="s">
        <v>98</v>
      </c>
      <c r="DJ87" s="86">
        <v>2025</v>
      </c>
      <c r="DK87" s="80" t="str">
        <f>Tabla1[[#This Row],[Tipo]]&amp;"."&amp;Tabla1[[#This Row],[Zona]]&amp;"."&amp;Tabla1[[#This Row],[Cat.]]</f>
        <v>PUERTAS Y VENTANAS.SELVA.B</v>
      </c>
      <c r="DL87" s="80"/>
      <c r="DR87" s="6">
        <v>37</v>
      </c>
      <c r="DS87" s="13" t="s">
        <v>614</v>
      </c>
      <c r="DT87" s="13" t="s">
        <v>50</v>
      </c>
      <c r="DU87" s="13" t="s">
        <v>71</v>
      </c>
      <c r="DV87" s="14" t="s">
        <v>619</v>
      </c>
      <c r="DW87" s="15">
        <v>26</v>
      </c>
      <c r="DY87" s="16" t="str">
        <f t="shared" si="8"/>
        <v>Z2COSTA</v>
      </c>
      <c r="DZ87" s="17" t="s">
        <v>620</v>
      </c>
      <c r="EA87" s="119" t="s">
        <v>48</v>
      </c>
      <c r="EB87" s="120" t="s">
        <v>621</v>
      </c>
      <c r="EC87" s="130" t="s">
        <v>622</v>
      </c>
      <c r="ED87" s="121" t="s">
        <v>562</v>
      </c>
      <c r="EE87" s="122">
        <v>220.85</v>
      </c>
    </row>
    <row r="88" spans="7:135" ht="16.5" customHeight="1" x14ac:dyDescent="0.25">
      <c r="G88" s="194"/>
      <c r="H88" s="194"/>
      <c r="I88" s="194"/>
      <c r="M88" s="198"/>
      <c r="N88" s="198"/>
      <c r="DE88" s="83" t="s">
        <v>366</v>
      </c>
      <c r="DF88" s="33" t="str">
        <f>SELVA!E12</f>
        <v>ALUMINIO O MADERA FINA (CAOBA O SIMILAR) VIDRIO TRATADO  POLARIZADO LAMINADO O TEMPLADO</v>
      </c>
      <c r="DG88" s="34" t="s">
        <v>97</v>
      </c>
      <c r="DH88" s="37">
        <f>SELVA!E13</f>
        <v>161.79</v>
      </c>
      <c r="DI88" s="36" t="s">
        <v>98</v>
      </c>
      <c r="DJ88" s="86">
        <v>2025</v>
      </c>
      <c r="DK88" s="80" t="str">
        <f>Tabla1[[#This Row],[Tipo]]&amp;"."&amp;Tabla1[[#This Row],[Zona]]&amp;"."&amp;Tabla1[[#This Row],[Cat.]]</f>
        <v>PUERTAS Y VENTANAS.SELVA.C</v>
      </c>
      <c r="DL88" s="80"/>
      <c r="DR88" s="6">
        <v>38</v>
      </c>
      <c r="DS88" s="13" t="s">
        <v>614</v>
      </c>
      <c r="DT88" s="13" t="s">
        <v>50</v>
      </c>
      <c r="DU88" s="13" t="s">
        <v>100</v>
      </c>
      <c r="DV88" s="14" t="s">
        <v>624</v>
      </c>
      <c r="DW88" s="15">
        <v>37</v>
      </c>
      <c r="DY88" s="16" t="str">
        <f t="shared" si="8"/>
        <v>Z3COSTA</v>
      </c>
      <c r="DZ88" s="17" t="s">
        <v>625</v>
      </c>
      <c r="EA88" s="119" t="s">
        <v>48</v>
      </c>
      <c r="EB88" s="120" t="s">
        <v>621</v>
      </c>
      <c r="EC88" s="130" t="s">
        <v>626</v>
      </c>
      <c r="ED88" s="121" t="s">
        <v>562</v>
      </c>
      <c r="EE88" s="122">
        <v>167.42</v>
      </c>
    </row>
    <row r="89" spans="7:135" ht="16.5" customHeight="1" x14ac:dyDescent="0.25">
      <c r="G89" s="194"/>
      <c r="H89" s="194"/>
      <c r="I89" s="194"/>
      <c r="M89" s="198"/>
      <c r="N89" s="198"/>
      <c r="DE89" s="83" t="s">
        <v>366</v>
      </c>
      <c r="DF89" s="33" t="str">
        <f>SELVA!E14</f>
        <v>VENTANA DE ALUMINIO, PUERTAS DE MADERA SELECTA VIDRIO TRATADO TRANSPARENTE</v>
      </c>
      <c r="DG89" s="34" t="s">
        <v>127</v>
      </c>
      <c r="DH89" s="35">
        <f>SELVA!E15</f>
        <v>108.45</v>
      </c>
      <c r="DI89" s="36" t="s">
        <v>98</v>
      </c>
      <c r="DJ89" s="86">
        <v>2025</v>
      </c>
      <c r="DK89" s="80" t="str">
        <f>Tabla1[[#This Row],[Tipo]]&amp;"."&amp;Tabla1[[#This Row],[Zona]]&amp;"."&amp;Tabla1[[#This Row],[Cat.]]</f>
        <v>PUERTAS Y VENTANAS.SELVA.D</v>
      </c>
      <c r="DL89" s="80"/>
      <c r="DR89" s="6">
        <v>39</v>
      </c>
      <c r="DS89" s="13" t="s">
        <v>614</v>
      </c>
      <c r="DT89" s="13" t="s">
        <v>50</v>
      </c>
      <c r="DU89" s="13" t="s">
        <v>128</v>
      </c>
      <c r="DV89" s="14" t="s">
        <v>628</v>
      </c>
      <c r="DW89" s="15">
        <v>77</v>
      </c>
      <c r="DY89" s="16" t="str">
        <f t="shared" si="8"/>
        <v>AA1COSTA</v>
      </c>
      <c r="DZ89" s="17" t="s">
        <v>629</v>
      </c>
      <c r="EA89" s="126" t="s">
        <v>48</v>
      </c>
      <c r="EB89" s="126" t="s">
        <v>630</v>
      </c>
      <c r="EC89" s="127" t="s">
        <v>631</v>
      </c>
      <c r="ED89" s="128" t="s">
        <v>56</v>
      </c>
      <c r="EE89" s="129">
        <v>237.04</v>
      </c>
    </row>
    <row r="90" spans="7:135" ht="16.5" customHeight="1" x14ac:dyDescent="0.25">
      <c r="G90" s="194"/>
      <c r="H90" s="194"/>
      <c r="I90" s="194"/>
      <c r="M90" s="198"/>
      <c r="N90" s="198"/>
      <c r="DE90" s="83" t="s">
        <v>366</v>
      </c>
      <c r="DF90" s="33" t="str">
        <f>SELVA!E16</f>
        <v>VENTANAS DE FIERRO PUERTAS DE MADERA SELECTA (CAOBA O SIMILAR) VIDRIO SIMPLE TRANSPARENTE</v>
      </c>
      <c r="DG90" s="34" t="s">
        <v>150</v>
      </c>
      <c r="DH90" s="35">
        <f>SELVA!E17</f>
        <v>70.42</v>
      </c>
      <c r="DI90" s="36" t="s">
        <v>98</v>
      </c>
      <c r="DJ90" s="86">
        <v>2025</v>
      </c>
      <c r="DK90" s="80" t="str">
        <f>Tabla1[[#This Row],[Tipo]]&amp;"."&amp;Tabla1[[#This Row],[Zona]]&amp;"."&amp;Tabla1[[#This Row],[Cat.]]</f>
        <v>PUERTAS Y VENTANAS.SELVA.E</v>
      </c>
      <c r="DL90" s="80"/>
      <c r="DR90" s="6">
        <v>40</v>
      </c>
      <c r="DS90" s="13" t="s">
        <v>614</v>
      </c>
      <c r="DT90" s="13" t="s">
        <v>70</v>
      </c>
      <c r="DU90" s="13" t="s">
        <v>51</v>
      </c>
      <c r="DV90" s="14" t="s">
        <v>632</v>
      </c>
      <c r="DW90" s="15">
        <v>29</v>
      </c>
      <c r="DY90" s="16" t="str">
        <f t="shared" si="8"/>
        <v>AA2COSTA</v>
      </c>
      <c r="DZ90" s="17" t="s">
        <v>633</v>
      </c>
      <c r="EA90" s="126" t="s">
        <v>48</v>
      </c>
      <c r="EB90" s="126" t="s">
        <v>630</v>
      </c>
      <c r="EC90" s="127" t="s">
        <v>634</v>
      </c>
      <c r="ED90" s="128" t="s">
        <v>56</v>
      </c>
      <c r="EE90" s="129">
        <v>219.72</v>
      </c>
    </row>
    <row r="91" spans="7:135" ht="16.5" customHeight="1" x14ac:dyDescent="0.25">
      <c r="G91" s="194"/>
      <c r="H91" s="194"/>
      <c r="I91" s="194"/>
      <c r="DE91" s="83" t="s">
        <v>366</v>
      </c>
      <c r="DF91" s="33" t="str">
        <f>SELVA!E18</f>
        <v>VENTANAS DE FIERRO O ALUMINIO INDRUSTRIAL PUERTAS CONTRAPLACADAS DE MADERA(CEDRO O SIMILAR), PUERTAS MATERIAL MDF O HDF VIDRIO SIMPLE TRANSPARENTE</v>
      </c>
      <c r="DG91" s="34" t="s">
        <v>172</v>
      </c>
      <c r="DH91" s="35">
        <f>SELVA!E19</f>
        <v>57.43</v>
      </c>
      <c r="DI91" s="36" t="s">
        <v>98</v>
      </c>
      <c r="DJ91" s="86">
        <v>2025</v>
      </c>
      <c r="DK91" s="80" t="str">
        <f>Tabla1[[#This Row],[Tipo]]&amp;"."&amp;Tabla1[[#This Row],[Zona]]&amp;"."&amp;Tabla1[[#This Row],[Cat.]]</f>
        <v>PUERTAS Y VENTANAS.SELVA.F</v>
      </c>
      <c r="DL91" s="80"/>
      <c r="DS91" s="13" t="s">
        <v>614</v>
      </c>
      <c r="DT91" s="13" t="s">
        <v>70</v>
      </c>
      <c r="DU91" s="13" t="s">
        <v>71</v>
      </c>
      <c r="DV91" s="14" t="s">
        <v>635</v>
      </c>
      <c r="DW91" s="15">
        <v>40</v>
      </c>
      <c r="DY91" s="16" t="str">
        <f t="shared" si="8"/>
        <v>AA3COSTA</v>
      </c>
      <c r="DZ91" s="17" t="s">
        <v>636</v>
      </c>
      <c r="EA91" s="126" t="s">
        <v>48</v>
      </c>
      <c r="EB91" s="126" t="s">
        <v>630</v>
      </c>
      <c r="EC91" s="127" t="s">
        <v>637</v>
      </c>
      <c r="ED91" s="128" t="s">
        <v>56</v>
      </c>
      <c r="EE91" s="129">
        <v>197.19</v>
      </c>
    </row>
    <row r="92" spans="7:135" ht="16.5" customHeight="1" x14ac:dyDescent="0.25">
      <c r="G92" s="194"/>
      <c r="H92" s="194"/>
      <c r="I92" s="194"/>
      <c r="DE92" s="83" t="s">
        <v>366</v>
      </c>
      <c r="DF92" s="33" t="str">
        <f>SELVA!E20</f>
        <v>MADERA CORRIENTE CON MARCOS EN PUERTAS Y VENTANAS DE PVC O MADERA CORRIENTE</v>
      </c>
      <c r="DG92" s="34" t="s">
        <v>192</v>
      </c>
      <c r="DH92" s="35">
        <f>SELVA!E21</f>
        <v>33.89</v>
      </c>
      <c r="DI92" s="36" t="s">
        <v>98</v>
      </c>
      <c r="DJ92" s="86">
        <v>2025</v>
      </c>
      <c r="DK92" s="80" t="str">
        <f>Tabla1[[#This Row],[Tipo]]&amp;"."&amp;Tabla1[[#This Row],[Zona]]&amp;"."&amp;Tabla1[[#This Row],[Cat.]]</f>
        <v>PUERTAS Y VENTANAS.SELVA.G</v>
      </c>
      <c r="DL92" s="80"/>
      <c r="DS92" s="13" t="s">
        <v>614</v>
      </c>
      <c r="DT92" s="13" t="s">
        <v>70</v>
      </c>
      <c r="DU92" s="13" t="s">
        <v>100</v>
      </c>
      <c r="DV92" s="14" t="s">
        <v>639</v>
      </c>
      <c r="DW92" s="15">
        <v>52</v>
      </c>
      <c r="DY92" s="16" t="str">
        <f t="shared" si="8"/>
        <v>BB1COSTA</v>
      </c>
      <c r="DZ92" s="17" t="s">
        <v>640</v>
      </c>
      <c r="EA92" s="116" t="s">
        <v>48</v>
      </c>
      <c r="EB92" s="116" t="s">
        <v>641</v>
      </c>
      <c r="EC92" s="125" t="s">
        <v>642</v>
      </c>
      <c r="ED92" s="117" t="s">
        <v>582</v>
      </c>
      <c r="EE92" s="118">
        <v>524.33000000000004</v>
      </c>
    </row>
    <row r="93" spans="7:135" ht="16.5" customHeight="1" x14ac:dyDescent="0.25">
      <c r="G93" s="194"/>
      <c r="H93" s="194"/>
      <c r="I93" s="194"/>
      <c r="DE93" s="83" t="s">
        <v>366</v>
      </c>
      <c r="DF93" s="33" t="str">
        <f>SELVA!E22</f>
        <v>MADERA RUSTICA</v>
      </c>
      <c r="DG93" s="34" t="s">
        <v>209</v>
      </c>
      <c r="DH93" s="35">
        <f>SELVA!E23</f>
        <v>16.940000000000001</v>
      </c>
      <c r="DI93" s="36" t="s">
        <v>98</v>
      </c>
      <c r="DJ93" s="86">
        <v>2025</v>
      </c>
      <c r="DK93" s="80" t="str">
        <f>Tabla1[[#This Row],[Tipo]]&amp;"."&amp;Tabla1[[#This Row],[Zona]]&amp;"."&amp;Tabla1[[#This Row],[Cat.]]</f>
        <v>PUERTAS Y VENTANAS.SELVA.H</v>
      </c>
      <c r="DL93" s="80"/>
      <c r="DS93" s="13" t="s">
        <v>614</v>
      </c>
      <c r="DT93" s="13" t="s">
        <v>70</v>
      </c>
      <c r="DU93" s="13" t="s">
        <v>128</v>
      </c>
      <c r="DV93" s="14" t="s">
        <v>644</v>
      </c>
      <c r="DW93" s="15">
        <v>80</v>
      </c>
      <c r="DY93" s="16" t="str">
        <f t="shared" si="8"/>
        <v>BB2COSTA</v>
      </c>
      <c r="DZ93" s="17" t="s">
        <v>645</v>
      </c>
      <c r="EA93" s="116" t="s">
        <v>48</v>
      </c>
      <c r="EB93" s="116" t="s">
        <v>641</v>
      </c>
      <c r="EC93" s="125" t="s">
        <v>646</v>
      </c>
      <c r="ED93" s="117" t="s">
        <v>582</v>
      </c>
      <c r="EE93" s="118">
        <v>306.68</v>
      </c>
    </row>
    <row r="94" spans="7:135" ht="16.5" customHeight="1" x14ac:dyDescent="0.25">
      <c r="G94" s="194"/>
      <c r="H94" s="194"/>
      <c r="I94" s="194"/>
      <c r="DE94" s="83" t="s">
        <v>366</v>
      </c>
      <c r="DF94" s="33" t="str">
        <f>SELVA!E24</f>
        <v>SIN PUERTA NI VENTANAS</v>
      </c>
      <c r="DG94" s="34" t="s">
        <v>225</v>
      </c>
      <c r="DH94" s="37">
        <f>SELVA!E25</f>
        <v>0</v>
      </c>
      <c r="DI94" s="36" t="s">
        <v>98</v>
      </c>
      <c r="DJ94" s="86">
        <v>2025</v>
      </c>
      <c r="DK94" s="80" t="str">
        <f>Tabla1[[#This Row],[Tipo]]&amp;"."&amp;Tabla1[[#This Row],[Zona]]&amp;"."&amp;Tabla1[[#This Row],[Cat.]]</f>
        <v>PUERTAS Y VENTANAS.SELVA.I</v>
      </c>
      <c r="DL94" s="80"/>
      <c r="DS94" s="13" t="s">
        <v>614</v>
      </c>
      <c r="DT94" s="13" t="s">
        <v>99</v>
      </c>
      <c r="DU94" s="13" t="s">
        <v>51</v>
      </c>
      <c r="DV94" s="14" t="s">
        <v>647</v>
      </c>
      <c r="DW94" s="15">
        <v>44</v>
      </c>
      <c r="DY94" s="16" t="str">
        <f t="shared" si="8"/>
        <v>CC1COSTA</v>
      </c>
      <c r="DZ94" s="17" t="s">
        <v>648</v>
      </c>
      <c r="EA94" s="96" t="s">
        <v>48</v>
      </c>
      <c r="EB94" s="96" t="s">
        <v>649</v>
      </c>
      <c r="EC94" s="124" t="s">
        <v>650</v>
      </c>
      <c r="ED94" s="97" t="s">
        <v>562</v>
      </c>
      <c r="EE94" s="98">
        <v>125.79</v>
      </c>
    </row>
    <row r="95" spans="7:135" ht="16.5" customHeight="1" x14ac:dyDescent="0.25">
      <c r="G95" s="194"/>
      <c r="H95" s="194"/>
      <c r="I95" s="194"/>
      <c r="DE95" s="83" t="s">
        <v>366</v>
      </c>
      <c r="DF95" s="35" t="str">
        <f>SELVA!E26</f>
        <v>-</v>
      </c>
      <c r="DG95" s="34" t="s">
        <v>714</v>
      </c>
      <c r="DH95" s="37">
        <f>SELVA!E27</f>
        <v>0</v>
      </c>
      <c r="DI95" s="36" t="s">
        <v>98</v>
      </c>
      <c r="DJ95" s="86">
        <v>2025</v>
      </c>
      <c r="DK95" s="80" t="str">
        <f>Tabla1[[#This Row],[Tipo]]&amp;"."&amp;Tabla1[[#This Row],[Zona]]&amp;"."&amp;Tabla1[[#This Row],[Cat.]]</f>
        <v>PUERTAS Y VENTANAS.SELVA.J</v>
      </c>
      <c r="DL95" s="80"/>
      <c r="DS95" s="13" t="s">
        <v>614</v>
      </c>
      <c r="DT95" s="13" t="s">
        <v>99</v>
      </c>
      <c r="DU95" s="13" t="s">
        <v>71</v>
      </c>
      <c r="DV95" s="14" t="s">
        <v>652</v>
      </c>
      <c r="DW95" s="15">
        <v>54</v>
      </c>
      <c r="DY95" s="16" t="str">
        <f t="shared" si="8"/>
        <v>CC2COSTA</v>
      </c>
      <c r="DZ95" s="17" t="s">
        <v>653</v>
      </c>
      <c r="EA95" s="96" t="s">
        <v>48</v>
      </c>
      <c r="EB95" s="96" t="s">
        <v>649</v>
      </c>
      <c r="EC95" s="124" t="s">
        <v>654</v>
      </c>
      <c r="ED95" s="97" t="s">
        <v>562</v>
      </c>
      <c r="EE95" s="98">
        <v>138.19</v>
      </c>
    </row>
    <row r="96" spans="7:135" ht="16.5" customHeight="1" x14ac:dyDescent="0.25">
      <c r="G96" s="194"/>
      <c r="H96" s="194"/>
      <c r="I96" s="194"/>
      <c r="DE96" s="83" t="s">
        <v>415</v>
      </c>
      <c r="DF96" s="33" t="str">
        <f>SELVA!F8</f>
        <v>MARMOL IMPORTADO MADERA FINA(CAOBA O SIMILAR) BALDOSA ACUSTICO EN TECHOS O SIMILAR</v>
      </c>
      <c r="DG96" s="34" t="s">
        <v>47</v>
      </c>
      <c r="DH96" s="35">
        <f>SELVA!F9</f>
        <v>317.45</v>
      </c>
      <c r="DI96" s="36" t="s">
        <v>98</v>
      </c>
      <c r="DJ96" s="86">
        <v>2025</v>
      </c>
      <c r="DK96" s="80" t="str">
        <f>Tabla1[[#This Row],[Tipo]]&amp;"."&amp;Tabla1[[#This Row],[Zona]]&amp;"."&amp;Tabla1[[#This Row],[Cat.]]</f>
        <v>REVESTIMIENTOS.SELVA.A</v>
      </c>
      <c r="DL96" s="80"/>
      <c r="DS96" s="13" t="s">
        <v>614</v>
      </c>
      <c r="DT96" s="13" t="s">
        <v>99</v>
      </c>
      <c r="DU96" s="13" t="s">
        <v>100</v>
      </c>
      <c r="DV96" s="14" t="s">
        <v>656</v>
      </c>
      <c r="DW96" s="15">
        <v>69</v>
      </c>
      <c r="DY96" s="16" t="str">
        <f t="shared" si="8"/>
        <v>DD1COSTA</v>
      </c>
      <c r="DZ96" s="17" t="s">
        <v>657</v>
      </c>
      <c r="EA96" s="18" t="s">
        <v>48</v>
      </c>
      <c r="EB96" s="19" t="s">
        <v>658</v>
      </c>
      <c r="EC96" s="32" t="s">
        <v>659</v>
      </c>
      <c r="ED96" s="20" t="s">
        <v>56</v>
      </c>
      <c r="EE96" s="21">
        <v>193.75</v>
      </c>
    </row>
    <row r="97" spans="7:135" ht="16.5" customHeight="1" x14ac:dyDescent="0.25">
      <c r="G97" s="194"/>
      <c r="H97" s="194"/>
      <c r="I97" s="194"/>
      <c r="DE97" s="83" t="s">
        <v>415</v>
      </c>
      <c r="DF97" s="33" t="str">
        <f>SELVA!F10</f>
        <v>MARMOL NACIONAL MADERA FINA (CAOBA O SIMILAR) ENCHAPES EN TECHOS</v>
      </c>
      <c r="DG97" s="34" t="s">
        <v>67</v>
      </c>
      <c r="DH97" s="35">
        <f>SELVA!F11</f>
        <v>218.81</v>
      </c>
      <c r="DI97" s="36" t="s">
        <v>98</v>
      </c>
      <c r="DJ97" s="86">
        <v>2025</v>
      </c>
      <c r="DK97" s="80" t="str">
        <f>Tabla1[[#This Row],[Tipo]]&amp;"."&amp;Tabla1[[#This Row],[Zona]]&amp;"."&amp;Tabla1[[#This Row],[Cat.]]</f>
        <v>REVESTIMIENTOS.SELVA.B</v>
      </c>
      <c r="DL97" s="80"/>
      <c r="DS97" s="13" t="s">
        <v>614</v>
      </c>
      <c r="DT97" s="13" t="s">
        <v>99</v>
      </c>
      <c r="DU97" s="13" t="s">
        <v>128</v>
      </c>
      <c r="DV97" s="14" t="s">
        <v>661</v>
      </c>
      <c r="DW97" s="15">
        <v>80</v>
      </c>
      <c r="DY97" s="16" t="str">
        <f t="shared" si="8"/>
        <v>EE1COSTA</v>
      </c>
      <c r="DZ97" s="17" t="s">
        <v>662</v>
      </c>
      <c r="EA97" s="103" t="s">
        <v>48</v>
      </c>
      <c r="EB97" s="104" t="s">
        <v>663</v>
      </c>
      <c r="EC97" s="123" t="s">
        <v>664</v>
      </c>
      <c r="ED97" s="105" t="s">
        <v>313</v>
      </c>
      <c r="EE97" s="106">
        <v>1327.8</v>
      </c>
    </row>
    <row r="98" spans="7:135" ht="16.5" customHeight="1" x14ac:dyDescent="0.25">
      <c r="G98" s="194"/>
      <c r="H98" s="194"/>
      <c r="I98" s="194"/>
      <c r="DE98" s="83" t="s">
        <v>415</v>
      </c>
      <c r="DF98" s="33" t="str">
        <f>SELVA!F12</f>
        <v>SUPERFICIE CARAVISTA OBTENIDA MEDIANTE ENCOFRADO ESPECIAL ENCHAPE EN TECHOS</v>
      </c>
      <c r="DG98" s="34" t="s">
        <v>97</v>
      </c>
      <c r="DH98" s="35">
        <f>SELVA!F13</f>
        <v>186.65</v>
      </c>
      <c r="DI98" s="36" t="s">
        <v>98</v>
      </c>
      <c r="DJ98" s="86">
        <v>2025</v>
      </c>
      <c r="DK98" s="80" t="str">
        <f>Tabla1[[#This Row],[Tipo]]&amp;"."&amp;Tabla1[[#This Row],[Zona]]&amp;"."&amp;Tabla1[[#This Row],[Cat.]]</f>
        <v>REVESTIMIENTOS.SELVA.C</v>
      </c>
      <c r="DL98" s="80"/>
      <c r="DR98" s="6">
        <v>41</v>
      </c>
      <c r="DS98" s="13" t="s">
        <v>665</v>
      </c>
      <c r="DT98" s="13" t="s">
        <v>50</v>
      </c>
      <c r="DU98" s="13" t="s">
        <v>51</v>
      </c>
      <c r="DV98" s="14" t="s">
        <v>666</v>
      </c>
      <c r="DW98" s="15">
        <v>24</v>
      </c>
      <c r="DY98" s="16" t="str">
        <f t="shared" si="8"/>
        <v>A1SIERRA</v>
      </c>
      <c r="DZ98" s="17" t="s">
        <v>53</v>
      </c>
      <c r="EA98" s="18" t="s">
        <v>69</v>
      </c>
      <c r="EB98" s="32" t="s">
        <v>54</v>
      </c>
      <c r="EC98" s="19" t="s">
        <v>55</v>
      </c>
      <c r="ED98" s="20" t="s">
        <v>56</v>
      </c>
      <c r="EE98" s="21">
        <v>444.14</v>
      </c>
    </row>
    <row r="99" spans="7:135" ht="16.5" customHeight="1" x14ac:dyDescent="0.25">
      <c r="G99" s="194"/>
      <c r="H99" s="194"/>
      <c r="I99" s="194"/>
      <c r="DE99" s="83" t="s">
        <v>415</v>
      </c>
      <c r="DF99" s="33" t="str">
        <f>SELVA!F14</f>
        <v>ENCHAPE DE MADERA O LAMINADOS PIEDRA O MATERIAL VITRIFICADO</v>
      </c>
      <c r="DG99" s="34" t="s">
        <v>127</v>
      </c>
      <c r="DH99" s="35">
        <f>SELVA!F15</f>
        <v>134.88</v>
      </c>
      <c r="DI99" s="36" t="s">
        <v>98</v>
      </c>
      <c r="DJ99" s="86">
        <v>2025</v>
      </c>
      <c r="DK99" s="80" t="str">
        <f>Tabla1[[#This Row],[Tipo]]&amp;"."&amp;Tabla1[[#This Row],[Zona]]&amp;"."&amp;Tabla1[[#This Row],[Cat.]]</f>
        <v>REVESTIMIENTOS.SELVA.D</v>
      </c>
      <c r="DL99" s="80"/>
      <c r="DR99" s="6">
        <v>42</v>
      </c>
      <c r="DS99" s="13" t="s">
        <v>665</v>
      </c>
      <c r="DT99" s="13" t="s">
        <v>50</v>
      </c>
      <c r="DU99" s="13" t="s">
        <v>71</v>
      </c>
      <c r="DV99" s="14" t="s">
        <v>667</v>
      </c>
      <c r="DW99" s="15">
        <v>29</v>
      </c>
      <c r="DY99" s="16" t="str">
        <f t="shared" si="8"/>
        <v>A2SIERRA</v>
      </c>
      <c r="DZ99" s="17" t="s">
        <v>72</v>
      </c>
      <c r="EA99" s="18" t="s">
        <v>69</v>
      </c>
      <c r="EB99" s="32" t="s">
        <v>54</v>
      </c>
      <c r="EC99" s="19" t="s">
        <v>73</v>
      </c>
      <c r="ED99" s="20" t="s">
        <v>56</v>
      </c>
      <c r="EE99" s="21">
        <v>409.15</v>
      </c>
    </row>
    <row r="100" spans="7:135" ht="16.5" customHeight="1" x14ac:dyDescent="0.25">
      <c r="G100" s="194"/>
      <c r="H100" s="194"/>
      <c r="I100" s="194"/>
      <c r="DE100" s="83" t="s">
        <v>415</v>
      </c>
      <c r="DF100" s="33" t="str">
        <f>SELVA!F16</f>
        <v>SUPERFICIE DE LADRILLO CARAVISTA</v>
      </c>
      <c r="DG100" s="34" t="s">
        <v>150</v>
      </c>
      <c r="DH100" s="37">
        <f>SELVA!F17</f>
        <v>102.27</v>
      </c>
      <c r="DI100" s="36" t="s">
        <v>98</v>
      </c>
      <c r="DJ100" s="86">
        <v>2025</v>
      </c>
      <c r="DK100" s="80" t="str">
        <f>Tabla1[[#This Row],[Tipo]]&amp;"."&amp;Tabla1[[#This Row],[Zona]]&amp;"."&amp;Tabla1[[#This Row],[Cat.]]</f>
        <v>REVESTIMIENTOS.SELVA.E</v>
      </c>
      <c r="DL100" s="80"/>
      <c r="DR100" s="6">
        <v>43</v>
      </c>
      <c r="DS100" s="13" t="s">
        <v>665</v>
      </c>
      <c r="DT100" s="13" t="s">
        <v>50</v>
      </c>
      <c r="DU100" s="13" t="s">
        <v>100</v>
      </c>
      <c r="DV100" s="14" t="s">
        <v>668</v>
      </c>
      <c r="DW100" s="15">
        <v>39</v>
      </c>
      <c r="DY100" s="16" t="str">
        <f t="shared" si="8"/>
        <v>A3SIERRA</v>
      </c>
      <c r="DZ100" s="17" t="s">
        <v>101</v>
      </c>
      <c r="EA100" s="18" t="s">
        <v>69</v>
      </c>
      <c r="EB100" s="32" t="s">
        <v>54</v>
      </c>
      <c r="EC100" s="19" t="s">
        <v>102</v>
      </c>
      <c r="ED100" s="20" t="s">
        <v>56</v>
      </c>
      <c r="EE100" s="21">
        <v>375.89</v>
      </c>
    </row>
    <row r="101" spans="7:135" ht="16.5" customHeight="1" x14ac:dyDescent="0.25">
      <c r="G101" s="194"/>
      <c r="H101" s="194"/>
      <c r="I101" s="194"/>
      <c r="DE101" s="83" t="s">
        <v>415</v>
      </c>
      <c r="DF101" s="33" t="str">
        <f>SELVA!F18</f>
        <v>TARRAJEO FORTACHADO Y/O YESO MOLDURADO PINTURA LAVABLE O BARNIZADO SOBRE MADERA</v>
      </c>
      <c r="DG101" s="34" t="s">
        <v>172</v>
      </c>
      <c r="DH101" s="35">
        <f>SELVA!F19</f>
        <v>79.06</v>
      </c>
      <c r="DI101" s="36" t="s">
        <v>98</v>
      </c>
      <c r="DJ101" s="86">
        <v>2025</v>
      </c>
      <c r="DK101" s="80" t="str">
        <f>Tabla1[[#This Row],[Tipo]]&amp;"."&amp;Tabla1[[#This Row],[Zona]]&amp;"."&amp;Tabla1[[#This Row],[Cat.]]</f>
        <v>REVESTIMIENTOS.SELVA.F</v>
      </c>
      <c r="DL101" s="80"/>
      <c r="DR101" s="6">
        <v>44</v>
      </c>
      <c r="DS101" s="13" t="s">
        <v>665</v>
      </c>
      <c r="DT101" s="13" t="s">
        <v>50</v>
      </c>
      <c r="DU101" s="13" t="s">
        <v>128</v>
      </c>
      <c r="DV101" s="14" t="s">
        <v>669</v>
      </c>
      <c r="DW101" s="15">
        <v>80</v>
      </c>
      <c r="DY101" s="16" t="str">
        <f t="shared" si="8"/>
        <v>A4SIERRA</v>
      </c>
      <c r="DZ101" s="17" t="s">
        <v>129</v>
      </c>
      <c r="EA101" s="18" t="s">
        <v>69</v>
      </c>
      <c r="EB101" s="32" t="s">
        <v>54</v>
      </c>
      <c r="EC101" s="19" t="s">
        <v>130</v>
      </c>
      <c r="ED101" s="20" t="s">
        <v>56</v>
      </c>
      <c r="EE101" s="21">
        <v>329.17</v>
      </c>
    </row>
    <row r="102" spans="7:135" ht="16.5" customHeight="1" x14ac:dyDescent="0.25">
      <c r="DE102" s="83" t="s">
        <v>415</v>
      </c>
      <c r="DF102" s="33" t="str">
        <f>SELVA!F20</f>
        <v>ESTUCADO DE YESO Y/O BARRO, PINTURA AL TEMPLE O AGUA</v>
      </c>
      <c r="DG102" s="34" t="s">
        <v>192</v>
      </c>
      <c r="DH102" s="37">
        <f>SELVA!F21</f>
        <v>66.08</v>
      </c>
      <c r="DI102" s="36" t="s">
        <v>98</v>
      </c>
      <c r="DJ102" s="86">
        <v>2025</v>
      </c>
      <c r="DK102" s="80" t="str">
        <f>Tabla1[[#This Row],[Tipo]]&amp;"."&amp;Tabla1[[#This Row],[Zona]]&amp;"."&amp;Tabla1[[#This Row],[Cat.]]</f>
        <v>REVESTIMIENTOS.SELVA.G</v>
      </c>
      <c r="DL102" s="80"/>
      <c r="DR102" s="6">
        <v>45</v>
      </c>
      <c r="DS102" s="13" t="s">
        <v>665</v>
      </c>
      <c r="DT102" s="13" t="s">
        <v>70</v>
      </c>
      <c r="DU102" s="13" t="s">
        <v>51</v>
      </c>
      <c r="DV102" s="14" t="s">
        <v>671</v>
      </c>
      <c r="DW102" s="15">
        <v>33</v>
      </c>
      <c r="DY102" s="16" t="str">
        <f t="shared" si="8"/>
        <v>A5SIERRA</v>
      </c>
      <c r="DZ102" s="17" t="s">
        <v>151</v>
      </c>
      <c r="EA102" s="18" t="s">
        <v>69</v>
      </c>
      <c r="EB102" s="32" t="s">
        <v>54</v>
      </c>
      <c r="EC102" s="19" t="s">
        <v>152</v>
      </c>
      <c r="ED102" s="20" t="s">
        <v>56</v>
      </c>
      <c r="EE102" s="21">
        <v>275.24</v>
      </c>
    </row>
    <row r="103" spans="7:135" ht="16.5" customHeight="1" x14ac:dyDescent="0.25">
      <c r="DE103" s="83" t="s">
        <v>415</v>
      </c>
      <c r="DF103" s="33" t="str">
        <f>SELVA!F22</f>
        <v>PINTADO DE LADRILLO RUSTICO, PLACA DE CONCRETO O SIMILAR</v>
      </c>
      <c r="DG103" s="34" t="s">
        <v>209</v>
      </c>
      <c r="DH103" s="35">
        <f>SELVA!F23</f>
        <v>26.43</v>
      </c>
      <c r="DI103" s="36" t="s">
        <v>98</v>
      </c>
      <c r="DJ103" s="86">
        <v>2025</v>
      </c>
      <c r="DK103" s="80" t="str">
        <f>Tabla1[[#This Row],[Tipo]]&amp;"."&amp;Tabla1[[#This Row],[Zona]]&amp;"."&amp;Tabla1[[#This Row],[Cat.]]</f>
        <v>REVESTIMIENTOS.SELVA.H</v>
      </c>
      <c r="DL103" s="80"/>
      <c r="DS103" s="13" t="s">
        <v>665</v>
      </c>
      <c r="DT103" s="13" t="s">
        <v>70</v>
      </c>
      <c r="DU103" s="13" t="s">
        <v>71</v>
      </c>
      <c r="DV103" s="14" t="s">
        <v>672</v>
      </c>
      <c r="DW103" s="15">
        <v>44</v>
      </c>
      <c r="DY103" s="16" t="str">
        <f t="shared" si="8"/>
        <v>A6SIERRA</v>
      </c>
      <c r="DZ103" s="17" t="s">
        <v>173</v>
      </c>
      <c r="EA103" s="18" t="s">
        <v>69</v>
      </c>
      <c r="EB103" s="32" t="s">
        <v>54</v>
      </c>
      <c r="EC103" s="19" t="s">
        <v>174</v>
      </c>
      <c r="ED103" s="20" t="s">
        <v>56</v>
      </c>
      <c r="EE103" s="21">
        <v>202.06</v>
      </c>
    </row>
    <row r="104" spans="7:135" ht="16.5" customHeight="1" x14ac:dyDescent="0.25">
      <c r="DE104" s="83" t="s">
        <v>415</v>
      </c>
      <c r="DF104" s="33" t="str">
        <f>SELVA!F24</f>
        <v>SIN REVESTIMIENTOS EN LADRILLO, ADOBE O SIMILAR</v>
      </c>
      <c r="DG104" s="34" t="s">
        <v>225</v>
      </c>
      <c r="DH104" s="37">
        <f>SELVA!F25</f>
        <v>0</v>
      </c>
      <c r="DI104" s="36" t="s">
        <v>98</v>
      </c>
      <c r="DJ104" s="86">
        <v>2025</v>
      </c>
      <c r="DK104" s="80" t="str">
        <f>Tabla1[[#This Row],[Tipo]]&amp;"."&amp;Tabla1[[#This Row],[Zona]]&amp;"."&amp;Tabla1[[#This Row],[Cat.]]</f>
        <v>REVESTIMIENTOS.SELVA.I</v>
      </c>
      <c r="DL104" s="80"/>
      <c r="DS104" s="13" t="s">
        <v>665</v>
      </c>
      <c r="DT104" s="13" t="s">
        <v>70</v>
      </c>
      <c r="DU104" s="13" t="s">
        <v>100</v>
      </c>
      <c r="DV104" s="14" t="s">
        <v>673</v>
      </c>
      <c r="DW104" s="15">
        <v>56</v>
      </c>
      <c r="DY104" s="16" t="str">
        <f t="shared" si="8"/>
        <v>A7SIERRA</v>
      </c>
      <c r="DZ104" s="17" t="s">
        <v>193</v>
      </c>
      <c r="EA104" s="18" t="s">
        <v>69</v>
      </c>
      <c r="EB104" s="32" t="s">
        <v>54</v>
      </c>
      <c r="EC104" s="19" t="s">
        <v>194</v>
      </c>
      <c r="ED104" s="20" t="s">
        <v>56</v>
      </c>
      <c r="EE104" s="21">
        <v>230.47</v>
      </c>
    </row>
    <row r="105" spans="7:135" ht="16.5" customHeight="1" x14ac:dyDescent="0.25">
      <c r="DE105" s="83" t="s">
        <v>415</v>
      </c>
      <c r="DF105" s="35" t="str">
        <f>SELVA!F26</f>
        <v>-</v>
      </c>
      <c r="DG105" s="34" t="s">
        <v>714</v>
      </c>
      <c r="DH105" s="37">
        <f>SELVA!F27</f>
        <v>0</v>
      </c>
      <c r="DI105" s="36" t="s">
        <v>98</v>
      </c>
      <c r="DJ105" s="86">
        <v>2025</v>
      </c>
      <c r="DK105" s="80" t="str">
        <f>Tabla1[[#This Row],[Tipo]]&amp;"."&amp;Tabla1[[#This Row],[Zona]]&amp;"."&amp;Tabla1[[#This Row],[Cat.]]</f>
        <v>REVESTIMIENTOS.SELVA.J</v>
      </c>
      <c r="DL105" s="80"/>
      <c r="DS105" s="13" t="s">
        <v>665</v>
      </c>
      <c r="DT105" s="13" t="s">
        <v>70</v>
      </c>
      <c r="DU105" s="13" t="s">
        <v>128</v>
      </c>
      <c r="DV105" s="14" t="s">
        <v>674</v>
      </c>
      <c r="DW105" s="15">
        <v>83</v>
      </c>
      <c r="DY105" s="16" t="str">
        <f t="shared" si="8"/>
        <v>A8SIERRA</v>
      </c>
      <c r="DZ105" s="17" t="s">
        <v>210</v>
      </c>
      <c r="EA105" s="18" t="s">
        <v>69</v>
      </c>
      <c r="EB105" s="32" t="s">
        <v>54</v>
      </c>
      <c r="EC105" s="19" t="s">
        <v>675</v>
      </c>
      <c r="ED105" s="20" t="s">
        <v>56</v>
      </c>
      <c r="EE105" s="21">
        <v>147.66</v>
      </c>
    </row>
    <row r="106" spans="7:135" ht="16.5" customHeight="1" x14ac:dyDescent="0.25">
      <c r="DE106" s="83" t="s">
        <v>360</v>
      </c>
      <c r="DF106" s="33" t="str">
        <f>SELVA!G8</f>
        <v>BAÑOS COMPLETOS DE LUJO IMPORTADO CON ENCHAPE FINO (MARMOL O SIMILAR)</v>
      </c>
      <c r="DG106" s="34" t="s">
        <v>47</v>
      </c>
      <c r="DH106" s="35">
        <f>SELVA!G9</f>
        <v>115.83</v>
      </c>
      <c r="DI106" s="36" t="s">
        <v>98</v>
      </c>
      <c r="DJ106" s="86">
        <v>2025</v>
      </c>
      <c r="DK106" s="80" t="str">
        <f>Tabla1[[#This Row],[Tipo]]&amp;"."&amp;Tabla1[[#This Row],[Zona]]&amp;"."&amp;Tabla1[[#This Row],[Cat.]]</f>
        <v>BAÑOS.SELVA.A</v>
      </c>
      <c r="DL106" s="80"/>
      <c r="DS106" s="13" t="s">
        <v>665</v>
      </c>
      <c r="DT106" s="13" t="s">
        <v>99</v>
      </c>
      <c r="DU106" s="13" t="s">
        <v>51</v>
      </c>
      <c r="DV106" s="14" t="s">
        <v>676</v>
      </c>
      <c r="DW106" s="15">
        <v>49</v>
      </c>
      <c r="DY106" s="16" t="str">
        <f t="shared" si="8"/>
        <v>A9SIERRA</v>
      </c>
      <c r="DZ106" s="17" t="s">
        <v>226</v>
      </c>
      <c r="EA106" s="18" t="s">
        <v>69</v>
      </c>
      <c r="EB106" s="32" t="s">
        <v>54</v>
      </c>
      <c r="EC106" s="19" t="s">
        <v>227</v>
      </c>
      <c r="ED106" s="20" t="s">
        <v>56</v>
      </c>
      <c r="EE106" s="21">
        <v>400.17</v>
      </c>
    </row>
    <row r="107" spans="7:135" ht="16.5" customHeight="1" x14ac:dyDescent="0.25">
      <c r="DE107" s="83" t="s">
        <v>360</v>
      </c>
      <c r="DF107" s="33" t="str">
        <f>SELVA!G10</f>
        <v>BAÑOS COMPLETOS IMPORTADOS CON MAYOLICA O CERAMICO DECORATIVO IMPORTADO</v>
      </c>
      <c r="DG107" s="34" t="s">
        <v>67</v>
      </c>
      <c r="DH107" s="35">
        <f>SELVA!G11</f>
        <v>82.32</v>
      </c>
      <c r="DI107" s="36" t="s">
        <v>98</v>
      </c>
      <c r="DJ107" s="86">
        <v>2025</v>
      </c>
      <c r="DK107" s="80" t="str">
        <f>Tabla1[[#This Row],[Tipo]]&amp;"."&amp;Tabla1[[#This Row],[Zona]]&amp;"."&amp;Tabla1[[#This Row],[Cat.]]</f>
        <v>BAÑOS.SELVA.B</v>
      </c>
      <c r="DL107" s="80"/>
      <c r="DS107" s="13" t="s">
        <v>665</v>
      </c>
      <c r="DT107" s="13" t="s">
        <v>99</v>
      </c>
      <c r="DU107" s="13" t="s">
        <v>71</v>
      </c>
      <c r="DV107" s="14" t="s">
        <v>677</v>
      </c>
      <c r="DW107" s="15">
        <v>59</v>
      </c>
      <c r="DY107" s="16" t="str">
        <f t="shared" si="8"/>
        <v>B1SIERRA</v>
      </c>
      <c r="DZ107" s="17" t="s">
        <v>242</v>
      </c>
      <c r="EA107" s="18" t="s">
        <v>69</v>
      </c>
      <c r="EB107" s="32" t="s">
        <v>243</v>
      </c>
      <c r="EC107" s="19" t="s">
        <v>244</v>
      </c>
      <c r="ED107" s="20" t="s">
        <v>56</v>
      </c>
      <c r="EE107" s="21">
        <v>605.30999999999995</v>
      </c>
    </row>
    <row r="108" spans="7:135" ht="16.5" customHeight="1" x14ac:dyDescent="0.25">
      <c r="DE108" s="83" t="s">
        <v>360</v>
      </c>
      <c r="DF108" s="33" t="str">
        <f>SELVA!G12</f>
        <v>BAÑOS COMPLETOS NACIONALES CON MAYOLICA O CERAMICO NACIONAL DE COLOR</v>
      </c>
      <c r="DG108" s="34" t="s">
        <v>97</v>
      </c>
      <c r="DH108" s="35">
        <f>SELVA!G13</f>
        <v>58.08</v>
      </c>
      <c r="DI108" s="36" t="s">
        <v>98</v>
      </c>
      <c r="DJ108" s="86">
        <v>2025</v>
      </c>
      <c r="DK108" s="80" t="str">
        <f>Tabla1[[#This Row],[Tipo]]&amp;"."&amp;Tabla1[[#This Row],[Zona]]&amp;"."&amp;Tabla1[[#This Row],[Cat.]]</f>
        <v>BAÑOS.SELVA.C</v>
      </c>
      <c r="DL108" s="80"/>
      <c r="DS108" s="13" t="s">
        <v>665</v>
      </c>
      <c r="DT108" s="13" t="s">
        <v>99</v>
      </c>
      <c r="DU108" s="13" t="s">
        <v>100</v>
      </c>
      <c r="DV108" s="14" t="s">
        <v>679</v>
      </c>
      <c r="DW108" s="15">
        <v>74</v>
      </c>
      <c r="DY108" s="16" t="str">
        <f t="shared" ref="DY108:DY124" si="9">+CONCATENATE(DZ108,EA108)</f>
        <v>B2SIERRA</v>
      </c>
      <c r="DZ108" s="17" t="s">
        <v>258</v>
      </c>
      <c r="EA108" s="18" t="s">
        <v>69</v>
      </c>
      <c r="EB108" s="32" t="s">
        <v>243</v>
      </c>
      <c r="EC108" s="19" t="s">
        <v>259</v>
      </c>
      <c r="ED108" s="20" t="s">
        <v>56</v>
      </c>
      <c r="EE108" s="21">
        <v>578.28</v>
      </c>
    </row>
    <row r="109" spans="7:135" ht="16.5" customHeight="1" x14ac:dyDescent="0.25">
      <c r="DE109" s="83" t="s">
        <v>360</v>
      </c>
      <c r="DF109" s="33" t="str">
        <f>SELVA!G14</f>
        <v>BAÑOS COMPLETOS NACIONALES BLANCOS CON MAYOLICA BLANCA</v>
      </c>
      <c r="DG109" s="34" t="s">
        <v>127</v>
      </c>
      <c r="DH109" s="35">
        <f>SELVA!G15</f>
        <v>39.380000000000003</v>
      </c>
      <c r="DI109" s="36" t="s">
        <v>98</v>
      </c>
      <c r="DJ109" s="86">
        <v>2025</v>
      </c>
      <c r="DK109" s="80" t="str">
        <f>Tabla1[[#This Row],[Tipo]]&amp;"."&amp;Tabla1[[#This Row],[Zona]]&amp;"."&amp;Tabla1[[#This Row],[Cat.]]</f>
        <v>BAÑOS.SELVA.D</v>
      </c>
      <c r="DL109" s="80"/>
      <c r="DS109" s="13" t="s">
        <v>665</v>
      </c>
      <c r="DT109" s="13" t="s">
        <v>99</v>
      </c>
      <c r="DU109" s="13" t="s">
        <v>128</v>
      </c>
      <c r="DV109" s="14" t="s">
        <v>680</v>
      </c>
      <c r="DW109" s="15">
        <v>83</v>
      </c>
      <c r="DY109" s="16" t="str">
        <f t="shared" si="9"/>
        <v>B3SIERRA</v>
      </c>
      <c r="DZ109" s="17" t="s">
        <v>269</v>
      </c>
      <c r="EA109" s="18" t="s">
        <v>69</v>
      </c>
      <c r="EB109" s="32" t="s">
        <v>243</v>
      </c>
      <c r="EC109" s="19" t="s">
        <v>270</v>
      </c>
      <c r="ED109" s="20" t="s">
        <v>56</v>
      </c>
      <c r="EE109" s="21">
        <v>418.7</v>
      </c>
    </row>
    <row r="110" spans="7:135" ht="16.5" customHeight="1" x14ac:dyDescent="0.25">
      <c r="DE110" s="83" t="s">
        <v>360</v>
      </c>
      <c r="DF110" s="33" t="str">
        <f>SELVA!G16</f>
        <v>BAÑOS CON MAYOLICA BLANCA PARCIAL</v>
      </c>
      <c r="DG110" s="34" t="s">
        <v>150</v>
      </c>
      <c r="DH110" s="35">
        <f>SELVA!G17</f>
        <v>19.55</v>
      </c>
      <c r="DI110" s="36" t="s">
        <v>98</v>
      </c>
      <c r="DJ110" s="86">
        <v>2025</v>
      </c>
      <c r="DK110" s="80" t="str">
        <f>Tabla1[[#This Row],[Tipo]]&amp;"."&amp;Tabla1[[#This Row],[Zona]]&amp;"."&amp;Tabla1[[#This Row],[Cat.]]</f>
        <v>BAÑOS.SELVA.E</v>
      </c>
      <c r="DL110" s="80"/>
      <c r="DR110" s="6">
        <v>46</v>
      </c>
      <c r="DS110" s="13" t="s">
        <v>681</v>
      </c>
      <c r="DT110" s="13" t="s">
        <v>50</v>
      </c>
      <c r="DU110" s="13" t="s">
        <v>51</v>
      </c>
      <c r="DV110" s="14" t="s">
        <v>682</v>
      </c>
      <c r="DW110" s="15">
        <v>27</v>
      </c>
      <c r="DY110" s="16" t="str">
        <f t="shared" si="9"/>
        <v>B4SIERRA</v>
      </c>
      <c r="DZ110" s="17" t="s">
        <v>280</v>
      </c>
      <c r="EA110" s="18" t="s">
        <v>69</v>
      </c>
      <c r="EB110" s="32" t="s">
        <v>243</v>
      </c>
      <c r="EC110" s="19" t="s">
        <v>281</v>
      </c>
      <c r="ED110" s="20" t="s">
        <v>56</v>
      </c>
      <c r="EE110" s="21">
        <v>439.92</v>
      </c>
    </row>
    <row r="111" spans="7:135" ht="16.5" customHeight="1" x14ac:dyDescent="0.25">
      <c r="DE111" s="83" t="s">
        <v>360</v>
      </c>
      <c r="DF111" s="33" t="str">
        <f>SELVA!G18</f>
        <v>BAÑOS BLANCOS SIN MAYOLICA</v>
      </c>
      <c r="DG111" s="34" t="s">
        <v>172</v>
      </c>
      <c r="DH111" s="35">
        <f>SELVA!G19</f>
        <v>16.61</v>
      </c>
      <c r="DI111" s="36" t="s">
        <v>98</v>
      </c>
      <c r="DJ111" s="86">
        <v>2025</v>
      </c>
      <c r="DK111" s="80" t="str">
        <f>Tabla1[[#This Row],[Tipo]]&amp;"."&amp;Tabla1[[#This Row],[Zona]]&amp;"."&amp;Tabla1[[#This Row],[Cat.]]</f>
        <v>BAÑOS.SELVA.F</v>
      </c>
      <c r="DL111" s="80"/>
      <c r="DR111" s="6">
        <v>47</v>
      </c>
      <c r="DS111" s="13" t="s">
        <v>681</v>
      </c>
      <c r="DT111" s="13" t="s">
        <v>50</v>
      </c>
      <c r="DU111" s="13" t="s">
        <v>71</v>
      </c>
      <c r="DV111" s="14" t="s">
        <v>683</v>
      </c>
      <c r="DW111" s="15">
        <v>32</v>
      </c>
      <c r="DY111" s="16" t="str">
        <f t="shared" si="9"/>
        <v>B5SIERRA</v>
      </c>
      <c r="DZ111" s="17" t="s">
        <v>287</v>
      </c>
      <c r="EA111" s="18" t="s">
        <v>69</v>
      </c>
      <c r="EB111" s="32" t="s">
        <v>243</v>
      </c>
      <c r="EC111" s="19" t="s">
        <v>288</v>
      </c>
      <c r="ED111" s="20" t="s">
        <v>56</v>
      </c>
      <c r="EE111" s="21">
        <v>395.9</v>
      </c>
    </row>
    <row r="112" spans="7:135" ht="16.5" customHeight="1" x14ac:dyDescent="0.25">
      <c r="DE112" s="83" t="s">
        <v>360</v>
      </c>
      <c r="DF112" s="33" t="str">
        <f>SELVA!G20</f>
        <v>SANITARIOS BASICOS DE LOSA DE 2DA FIERRO FUNDIDO O GRANITO</v>
      </c>
      <c r="DG112" s="34" t="s">
        <v>192</v>
      </c>
      <c r="DH112" s="35">
        <f>SELVA!G21</f>
        <v>11.44</v>
      </c>
      <c r="DI112" s="36" t="s">
        <v>98</v>
      </c>
      <c r="DJ112" s="86">
        <v>2025</v>
      </c>
      <c r="DK112" s="80" t="str">
        <f>Tabla1[[#This Row],[Tipo]]&amp;"."&amp;Tabla1[[#This Row],[Zona]]&amp;"."&amp;Tabla1[[#This Row],[Cat.]]</f>
        <v>BAÑOS.SELVA.G</v>
      </c>
      <c r="DL112" s="80"/>
      <c r="DR112" s="6">
        <v>48</v>
      </c>
      <c r="DS112" s="13" t="s">
        <v>681</v>
      </c>
      <c r="DT112" s="13" t="s">
        <v>50</v>
      </c>
      <c r="DU112" s="13" t="s">
        <v>100</v>
      </c>
      <c r="DV112" s="14" t="s">
        <v>684</v>
      </c>
      <c r="DW112" s="15">
        <v>42</v>
      </c>
      <c r="DY112" s="16" t="str">
        <f t="shared" si="9"/>
        <v>B6SIERRA</v>
      </c>
      <c r="DZ112" s="17" t="s">
        <v>296</v>
      </c>
      <c r="EA112" s="18" t="s">
        <v>69</v>
      </c>
      <c r="EB112" s="32" t="s">
        <v>243</v>
      </c>
      <c r="EC112" s="19" t="s">
        <v>297</v>
      </c>
      <c r="ED112" s="20" t="s">
        <v>56</v>
      </c>
      <c r="EE112" s="21">
        <v>353.46</v>
      </c>
    </row>
    <row r="113" spans="109:135" ht="16.5" customHeight="1" x14ac:dyDescent="0.25">
      <c r="DE113" s="83" t="s">
        <v>360</v>
      </c>
      <c r="DF113" s="33" t="str">
        <f>SELVA!G22</f>
        <v>SIN APARATOS SANITARIOS</v>
      </c>
      <c r="DG113" s="34" t="s">
        <v>209</v>
      </c>
      <c r="DH113" s="37">
        <f>SELVA!G23</f>
        <v>0</v>
      </c>
      <c r="DI113" s="36" t="s">
        <v>98</v>
      </c>
      <c r="DJ113" s="86">
        <v>2025</v>
      </c>
      <c r="DK113" s="80" t="str">
        <f>Tabla1[[#This Row],[Tipo]]&amp;"."&amp;Tabla1[[#This Row],[Zona]]&amp;"."&amp;Tabla1[[#This Row],[Cat.]]</f>
        <v>BAÑOS.SELVA.H</v>
      </c>
      <c r="DL113" s="80"/>
      <c r="DR113" s="6">
        <v>49</v>
      </c>
      <c r="DS113" s="13" t="s">
        <v>681</v>
      </c>
      <c r="DT113" s="13" t="s">
        <v>50</v>
      </c>
      <c r="DU113" s="13" t="s">
        <v>128</v>
      </c>
      <c r="DV113" s="14" t="s">
        <v>685</v>
      </c>
      <c r="DW113" s="15">
        <v>85</v>
      </c>
      <c r="DY113" s="16" t="str">
        <f t="shared" si="9"/>
        <v>B7SIERRA</v>
      </c>
      <c r="DZ113" s="17" t="s">
        <v>304</v>
      </c>
      <c r="EA113" s="18" t="s">
        <v>69</v>
      </c>
      <c r="EB113" s="32" t="s">
        <v>243</v>
      </c>
      <c r="EC113" s="19" t="s">
        <v>305</v>
      </c>
      <c r="ED113" s="20" t="s">
        <v>56</v>
      </c>
      <c r="EE113" s="21">
        <v>314.43</v>
      </c>
    </row>
    <row r="114" spans="109:135" ht="16.5" customHeight="1" x14ac:dyDescent="0.25">
      <c r="DE114" s="83" t="s">
        <v>360</v>
      </c>
      <c r="DF114" s="35" t="str">
        <f>SELVA!G24</f>
        <v>-</v>
      </c>
      <c r="DG114" s="34" t="s">
        <v>225</v>
      </c>
      <c r="DH114" s="37">
        <f>SELVA!G25</f>
        <v>0</v>
      </c>
      <c r="DI114" s="36" t="s">
        <v>98</v>
      </c>
      <c r="DJ114" s="86">
        <v>2025</v>
      </c>
      <c r="DK114" s="80" t="str">
        <f>Tabla1[[#This Row],[Tipo]]&amp;"."&amp;Tabla1[[#This Row],[Zona]]&amp;"."&amp;Tabla1[[#This Row],[Cat.]]</f>
        <v>BAÑOS.SELVA.I</v>
      </c>
      <c r="DL114" s="80"/>
      <c r="DR114" s="6">
        <v>50</v>
      </c>
      <c r="DS114" s="13" t="s">
        <v>681</v>
      </c>
      <c r="DT114" s="13" t="s">
        <v>70</v>
      </c>
      <c r="DU114" s="13" t="s">
        <v>51</v>
      </c>
      <c r="DV114" s="14" t="s">
        <v>686</v>
      </c>
      <c r="DW114" s="15">
        <v>37</v>
      </c>
      <c r="DY114" s="16" t="str">
        <f t="shared" si="9"/>
        <v>C1SIERRA</v>
      </c>
      <c r="DZ114" s="17" t="s">
        <v>310</v>
      </c>
      <c r="EA114" s="18" t="s">
        <v>69</v>
      </c>
      <c r="EB114" s="32" t="s">
        <v>311</v>
      </c>
      <c r="EC114" s="19" t="s">
        <v>687</v>
      </c>
      <c r="ED114" s="20" t="s">
        <v>313</v>
      </c>
      <c r="EE114" s="21">
        <v>1289.07</v>
      </c>
    </row>
    <row r="115" spans="109:135" ht="16.5" customHeight="1" x14ac:dyDescent="0.25">
      <c r="DE115" s="83" t="s">
        <v>360</v>
      </c>
      <c r="DF115" s="35" t="str">
        <f>SELVA!G26</f>
        <v>-</v>
      </c>
      <c r="DG115" s="34" t="s">
        <v>714</v>
      </c>
      <c r="DH115" s="37">
        <f>SELVA!G27</f>
        <v>0</v>
      </c>
      <c r="DI115" s="36" t="s">
        <v>98</v>
      </c>
      <c r="DJ115" s="86">
        <v>2025</v>
      </c>
      <c r="DK115" s="80" t="str">
        <f>Tabla1[[#This Row],[Tipo]]&amp;"."&amp;Tabla1[[#This Row],[Zona]]&amp;"."&amp;Tabla1[[#This Row],[Cat.]]</f>
        <v>BAÑOS.SELVA.J</v>
      </c>
      <c r="DL115" s="80"/>
      <c r="DS115" s="13" t="s">
        <v>681</v>
      </c>
      <c r="DT115" s="13" t="s">
        <v>70</v>
      </c>
      <c r="DU115" s="13" t="s">
        <v>71</v>
      </c>
      <c r="DV115" s="14" t="s">
        <v>688</v>
      </c>
      <c r="DW115" s="15">
        <v>48</v>
      </c>
      <c r="DY115" s="16" t="str">
        <f t="shared" si="9"/>
        <v>C2SIERRA</v>
      </c>
      <c r="DZ115" s="17" t="s">
        <v>316</v>
      </c>
      <c r="EA115" s="18" t="s">
        <v>69</v>
      </c>
      <c r="EB115" s="32" t="s">
        <v>311</v>
      </c>
      <c r="EC115" s="19" t="s">
        <v>317</v>
      </c>
      <c r="ED115" s="20" t="s">
        <v>313</v>
      </c>
      <c r="EE115" s="21">
        <v>1409.66</v>
      </c>
    </row>
    <row r="116" spans="109:135" ht="16.5" customHeight="1" x14ac:dyDescent="0.25">
      <c r="DE116" s="83" t="s">
        <v>513</v>
      </c>
      <c r="DF116" s="33" t="str">
        <f>SELVA!H8</f>
        <v>AIRE ACONDICIONADO ILUMINACION ESPECIAL VENTILACION FORZADA  SISTEMA HIDRONEUMATICO AGUA CALIENTE Y FRIA INTERCOMUNICADOR ALARMAS ASCENSOR SISTEMA DE BOMBEO DE AGUA Y DESAGUE TELÉFONO</v>
      </c>
      <c r="DG116" s="34" t="s">
        <v>47</v>
      </c>
      <c r="DH116" s="35">
        <f>SELVA!H9</f>
        <v>391.53</v>
      </c>
      <c r="DI116" s="36" t="s">
        <v>98</v>
      </c>
      <c r="DJ116" s="86">
        <v>2025</v>
      </c>
      <c r="DK116" s="80" t="str">
        <f>Tabla1[[#This Row],[Tipo]]&amp;"."&amp;Tabla1[[#This Row],[Zona]]&amp;"."&amp;Tabla1[[#This Row],[Cat.]]</f>
        <v>INSTALACIONES ELECTRICAS Y SANITARIAS.SELVA.A</v>
      </c>
      <c r="DL116" s="80"/>
      <c r="DS116" s="13" t="s">
        <v>681</v>
      </c>
      <c r="DT116" s="13" t="s">
        <v>70</v>
      </c>
      <c r="DU116" s="13" t="s">
        <v>100</v>
      </c>
      <c r="DV116" s="14" t="s">
        <v>689</v>
      </c>
      <c r="DW116" s="15">
        <v>60</v>
      </c>
      <c r="DY116" s="16" t="str">
        <f t="shared" si="9"/>
        <v>C3SIERRA</v>
      </c>
      <c r="DZ116" s="17" t="s">
        <v>322</v>
      </c>
      <c r="EA116" s="18" t="s">
        <v>69</v>
      </c>
      <c r="EB116" s="32" t="s">
        <v>311</v>
      </c>
      <c r="EC116" s="19" t="s">
        <v>690</v>
      </c>
      <c r="ED116" s="20" t="s">
        <v>313</v>
      </c>
      <c r="EE116" s="21">
        <v>1080.3900000000001</v>
      </c>
    </row>
    <row r="117" spans="109:135" ht="16.5" customHeight="1" x14ac:dyDescent="0.25">
      <c r="DE117" s="83" t="s">
        <v>513</v>
      </c>
      <c r="DF117" s="33" t="str">
        <f>SELVA!H10</f>
        <v>SISTEMA DE BOMBEO DE AGUA POTABLE ASCENSOR, TELÉFONO AGUA CALIENTE Y FRIA</v>
      </c>
      <c r="DG117" s="34" t="s">
        <v>67</v>
      </c>
      <c r="DH117" s="35">
        <f>SELVA!H11</f>
        <v>234.56</v>
      </c>
      <c r="DI117" s="36" t="s">
        <v>98</v>
      </c>
      <c r="DJ117" s="86">
        <v>2025</v>
      </c>
      <c r="DK117" s="80" t="str">
        <f>Tabla1[[#This Row],[Tipo]]&amp;"."&amp;Tabla1[[#This Row],[Zona]]&amp;"."&amp;Tabla1[[#This Row],[Cat.]]</f>
        <v>INSTALACIONES ELECTRICAS Y SANITARIAS.SELVA.B</v>
      </c>
      <c r="DL117" s="80"/>
      <c r="DS117" s="13" t="s">
        <v>681</v>
      </c>
      <c r="DT117" s="13" t="s">
        <v>70</v>
      </c>
      <c r="DU117" s="13" t="s">
        <v>128</v>
      </c>
      <c r="DV117" s="14" t="s">
        <v>691</v>
      </c>
      <c r="DW117" s="15">
        <v>85</v>
      </c>
      <c r="DY117" s="16" t="str">
        <f t="shared" si="9"/>
        <v>C4SIERRA</v>
      </c>
      <c r="DZ117" s="17" t="s">
        <v>327</v>
      </c>
      <c r="EA117" s="18" t="s">
        <v>69</v>
      </c>
      <c r="EB117" s="32" t="s">
        <v>328</v>
      </c>
      <c r="EC117" s="19" t="s">
        <v>692</v>
      </c>
      <c r="ED117" s="20" t="s">
        <v>313</v>
      </c>
      <c r="EE117" s="21">
        <v>957.09</v>
      </c>
    </row>
    <row r="118" spans="109:135" ht="16.5" customHeight="1" x14ac:dyDescent="0.25">
      <c r="DE118" s="83" t="s">
        <v>513</v>
      </c>
      <c r="DF118" s="33" t="str">
        <f>SELVA!H12</f>
        <v>IGUAL AL PUNTO B SIN ASCENSOR,</v>
      </c>
      <c r="DG118" s="34" t="s">
        <v>97</v>
      </c>
      <c r="DH118" s="35">
        <f>SELVA!H13</f>
        <v>171.01</v>
      </c>
      <c r="DI118" s="36" t="s">
        <v>98</v>
      </c>
      <c r="DJ118" s="86">
        <v>2025</v>
      </c>
      <c r="DK118" s="80" t="str">
        <f>Tabla1[[#This Row],[Tipo]]&amp;"."&amp;Tabla1[[#This Row],[Zona]]&amp;"."&amp;Tabla1[[#This Row],[Cat.]]</f>
        <v>INSTALACIONES ELECTRICAS Y SANITARIAS.SELVA.C</v>
      </c>
      <c r="DL118" s="80"/>
      <c r="DS118" s="13" t="s">
        <v>681</v>
      </c>
      <c r="DT118" s="13" t="s">
        <v>99</v>
      </c>
      <c r="DU118" s="13" t="s">
        <v>51</v>
      </c>
      <c r="DV118" s="14" t="s">
        <v>693</v>
      </c>
      <c r="DW118" s="15">
        <v>54</v>
      </c>
      <c r="DY118" s="16" t="str">
        <f t="shared" si="9"/>
        <v>C5SIERRA</v>
      </c>
      <c r="DZ118" s="17" t="s">
        <v>332</v>
      </c>
      <c r="EA118" s="18" t="s">
        <v>69</v>
      </c>
      <c r="EB118" s="32" t="s">
        <v>311</v>
      </c>
      <c r="EC118" s="19" t="s">
        <v>333</v>
      </c>
      <c r="ED118" s="20" t="s">
        <v>313</v>
      </c>
      <c r="EE118" s="21">
        <v>1061.45</v>
      </c>
    </row>
    <row r="119" spans="109:135" ht="16.5" customHeight="1" x14ac:dyDescent="0.25">
      <c r="DE119" s="83" t="s">
        <v>513</v>
      </c>
      <c r="DF119" s="33" t="str">
        <f>SELVA!H14</f>
        <v>AGUA FRIA AGUA CALIENTE CORRIENTE TRIFASICA TELÉFONO</v>
      </c>
      <c r="DG119" s="34" t="s">
        <v>127</v>
      </c>
      <c r="DH119" s="35">
        <f>SELVA!H15</f>
        <v>95.1</v>
      </c>
      <c r="DI119" s="36" t="s">
        <v>98</v>
      </c>
      <c r="DJ119" s="86">
        <v>2025</v>
      </c>
      <c r="DK119" s="80" t="str">
        <f>Tabla1[[#This Row],[Tipo]]&amp;"."&amp;Tabla1[[#This Row],[Zona]]&amp;"."&amp;Tabla1[[#This Row],[Cat.]]</f>
        <v>INSTALACIONES ELECTRICAS Y SANITARIAS.SELVA.D</v>
      </c>
      <c r="DL119" s="80"/>
      <c r="DS119" s="13" t="s">
        <v>681</v>
      </c>
      <c r="DT119" s="13" t="s">
        <v>99</v>
      </c>
      <c r="DU119" s="13" t="s">
        <v>71</v>
      </c>
      <c r="DV119" s="14" t="s">
        <v>694</v>
      </c>
      <c r="DW119" s="15">
        <v>64</v>
      </c>
      <c r="DY119" s="16" t="str">
        <f t="shared" si="9"/>
        <v>D1SIERRA</v>
      </c>
      <c r="DZ119" s="17" t="s">
        <v>336</v>
      </c>
      <c r="EA119" s="18" t="s">
        <v>69</v>
      </c>
      <c r="EB119" s="32" t="s">
        <v>337</v>
      </c>
      <c r="EC119" s="19" t="s">
        <v>338</v>
      </c>
      <c r="ED119" s="20" t="s">
        <v>313</v>
      </c>
      <c r="EE119" s="21">
        <v>1452.95</v>
      </c>
    </row>
    <row r="120" spans="109:135" ht="16.5" customHeight="1" x14ac:dyDescent="0.25">
      <c r="DE120" s="83" t="s">
        <v>513</v>
      </c>
      <c r="DF120" s="33" t="str">
        <f>SELVA!H16</f>
        <v>AGUA FRIA AGUA CALIENTE CORRIENTE MONOFASICA TELÉFONO</v>
      </c>
      <c r="DG120" s="34" t="s">
        <v>150</v>
      </c>
      <c r="DH120" s="35">
        <f>SELVA!H17</f>
        <v>64.290000000000006</v>
      </c>
      <c r="DI120" s="36" t="s">
        <v>98</v>
      </c>
      <c r="DJ120" s="86">
        <v>2025</v>
      </c>
      <c r="DK120" s="80" t="str">
        <f>Tabla1[[#This Row],[Tipo]]&amp;"."&amp;Tabla1[[#This Row],[Zona]]&amp;"."&amp;Tabla1[[#This Row],[Cat.]]</f>
        <v>INSTALACIONES ELECTRICAS Y SANITARIAS.SELVA.E</v>
      </c>
      <c r="DL120" s="80"/>
      <c r="DS120" s="13" t="s">
        <v>681</v>
      </c>
      <c r="DT120" s="13" t="s">
        <v>99</v>
      </c>
      <c r="DU120" s="13" t="s">
        <v>100</v>
      </c>
      <c r="DV120" s="14" t="s">
        <v>695</v>
      </c>
      <c r="DW120" s="15">
        <v>79</v>
      </c>
      <c r="DY120" s="16" t="str">
        <f t="shared" si="9"/>
        <v>D2SIERRA</v>
      </c>
      <c r="DZ120" s="17" t="s">
        <v>343</v>
      </c>
      <c r="EA120" s="18" t="s">
        <v>69</v>
      </c>
      <c r="EB120" s="32" t="s">
        <v>337</v>
      </c>
      <c r="EC120" s="19" t="s">
        <v>696</v>
      </c>
      <c r="ED120" s="20" t="s">
        <v>313</v>
      </c>
      <c r="EE120" s="21">
        <v>1458.31</v>
      </c>
    </row>
    <row r="121" spans="109:135" ht="16.5" customHeight="1" x14ac:dyDescent="0.25">
      <c r="DE121" s="83" t="s">
        <v>513</v>
      </c>
      <c r="DF121" s="33" t="str">
        <f>SELVA!H18</f>
        <v>AGUA FRIA CORRIENTE MONOFASICA TELÉFONO</v>
      </c>
      <c r="DG121" s="34" t="s">
        <v>172</v>
      </c>
      <c r="DH121" s="35">
        <f>SELVA!H19</f>
        <v>35.51</v>
      </c>
      <c r="DI121" s="36" t="s">
        <v>98</v>
      </c>
      <c r="DJ121" s="86">
        <v>2025</v>
      </c>
      <c r="DK121" s="80" t="str">
        <f>Tabla1[[#This Row],[Tipo]]&amp;"."&amp;Tabla1[[#This Row],[Zona]]&amp;"."&amp;Tabla1[[#This Row],[Cat.]]</f>
        <v>INSTALACIONES ELECTRICAS Y SANITARIAS.SELVA.F</v>
      </c>
      <c r="DL121" s="80"/>
      <c r="DS121" s="13" t="s">
        <v>681</v>
      </c>
      <c r="DT121" s="13" t="s">
        <v>99</v>
      </c>
      <c r="DU121" s="13" t="s">
        <v>128</v>
      </c>
      <c r="DV121" s="14" t="s">
        <v>697</v>
      </c>
      <c r="DW121" s="15">
        <v>85</v>
      </c>
      <c r="DY121" s="16" t="str">
        <f t="shared" si="9"/>
        <v>D3SIERRA</v>
      </c>
      <c r="DZ121" s="17" t="s">
        <v>346</v>
      </c>
      <c r="EA121" s="18" t="s">
        <v>69</v>
      </c>
      <c r="EB121" s="32" t="s">
        <v>337</v>
      </c>
      <c r="EC121" s="19" t="s">
        <v>698</v>
      </c>
      <c r="ED121" s="20" t="s">
        <v>313</v>
      </c>
      <c r="EE121" s="21">
        <v>1215.8800000000001</v>
      </c>
    </row>
    <row r="122" spans="109:135" ht="16.5" customHeight="1" x14ac:dyDescent="0.25">
      <c r="DE122" s="83" t="s">
        <v>513</v>
      </c>
      <c r="DF122" s="33" t="str">
        <f>SELVA!H20</f>
        <v>AGUA FRIA CORRIENTE MONOFASICA SIN EMPOTRAR</v>
      </c>
      <c r="DG122" s="34" t="s">
        <v>192</v>
      </c>
      <c r="DH122" s="35">
        <f>SELVA!H21</f>
        <v>20.96</v>
      </c>
      <c r="DI122" s="36" t="s">
        <v>98</v>
      </c>
      <c r="DJ122" s="86">
        <v>2025</v>
      </c>
      <c r="DK122" s="80" t="str">
        <f>Tabla1[[#This Row],[Tipo]]&amp;"."&amp;Tabla1[[#This Row],[Zona]]&amp;"."&amp;Tabla1[[#This Row],[Cat.]]</f>
        <v>INSTALACIONES ELECTRICAS Y SANITARIAS.SELVA.G</v>
      </c>
      <c r="DL122" s="80"/>
      <c r="DR122" s="6">
        <v>51</v>
      </c>
      <c r="DS122" s="13" t="s">
        <v>784</v>
      </c>
      <c r="DT122" s="13" t="s">
        <v>50</v>
      </c>
      <c r="DU122" s="13" t="s">
        <v>51</v>
      </c>
      <c r="DV122" s="14" t="s">
        <v>802</v>
      </c>
      <c r="DW122" s="15">
        <v>30</v>
      </c>
      <c r="DY122" s="16" t="str">
        <f t="shared" si="9"/>
        <v>D4SIERRA</v>
      </c>
      <c r="DZ122" s="17" t="s">
        <v>350</v>
      </c>
      <c r="EA122" s="18" t="s">
        <v>69</v>
      </c>
      <c r="EB122" s="32" t="s">
        <v>337</v>
      </c>
      <c r="EC122" s="19" t="s">
        <v>700</v>
      </c>
      <c r="ED122" s="20" t="s">
        <v>313</v>
      </c>
      <c r="EE122" s="21">
        <v>1070.17</v>
      </c>
    </row>
    <row r="123" spans="109:135" ht="16.5" customHeight="1" x14ac:dyDescent="0.25">
      <c r="DE123" s="83" t="s">
        <v>513</v>
      </c>
      <c r="DF123" s="33" t="str">
        <f>SELVA!H22</f>
        <v>SIN INSTALACION ELECTRICA NI SANITARIAS</v>
      </c>
      <c r="DG123" s="34" t="s">
        <v>209</v>
      </c>
      <c r="DH123" s="37">
        <f>SELVA!H23</f>
        <v>0</v>
      </c>
      <c r="DI123" s="36" t="s">
        <v>98</v>
      </c>
      <c r="DJ123" s="86">
        <v>2025</v>
      </c>
      <c r="DK123" s="80" t="str">
        <f>Tabla1[[#This Row],[Tipo]]&amp;"."&amp;Tabla1[[#This Row],[Zona]]&amp;"."&amp;Tabla1[[#This Row],[Cat.]]</f>
        <v>INSTALACIONES ELECTRICAS Y SANITARIAS.SELVA.H</v>
      </c>
      <c r="DL123" s="80"/>
      <c r="DR123" s="6">
        <v>52</v>
      </c>
      <c r="DS123" s="13" t="s">
        <v>784</v>
      </c>
      <c r="DT123" s="13" t="s">
        <v>50</v>
      </c>
      <c r="DU123" s="13" t="s">
        <v>71</v>
      </c>
      <c r="DV123" s="14" t="s">
        <v>803</v>
      </c>
      <c r="DW123" s="15">
        <v>35</v>
      </c>
      <c r="DY123" s="16" t="str">
        <f t="shared" si="9"/>
        <v>D5SIERRA</v>
      </c>
      <c r="DZ123" s="17" t="s">
        <v>355</v>
      </c>
      <c r="EA123" s="18" t="s">
        <v>69</v>
      </c>
      <c r="EB123" s="32" t="s">
        <v>337</v>
      </c>
      <c r="EC123" s="19" t="s">
        <v>356</v>
      </c>
      <c r="ED123" s="20" t="s">
        <v>313</v>
      </c>
      <c r="EE123" s="21">
        <v>1152.74</v>
      </c>
    </row>
    <row r="124" spans="109:135" ht="16.5" customHeight="1" x14ac:dyDescent="0.25">
      <c r="DE124" s="83" t="s">
        <v>513</v>
      </c>
      <c r="DF124" s="35" t="str">
        <f>SELVA!H24</f>
        <v>-</v>
      </c>
      <c r="DG124" s="34" t="s">
        <v>225</v>
      </c>
      <c r="DH124" s="37">
        <f>SELVA!H25</f>
        <v>0</v>
      </c>
      <c r="DI124" s="36" t="s">
        <v>98</v>
      </c>
      <c r="DJ124" s="86">
        <v>2025</v>
      </c>
      <c r="DK124" s="80" t="str">
        <f>Tabla1[[#This Row],[Tipo]]&amp;"."&amp;Tabla1[[#This Row],[Zona]]&amp;"."&amp;Tabla1[[#This Row],[Cat.]]</f>
        <v>INSTALACIONES ELECTRICAS Y SANITARIAS.SELVA.I</v>
      </c>
      <c r="DL124" s="80"/>
      <c r="DR124" s="6">
        <v>53</v>
      </c>
      <c r="DS124" s="13" t="s">
        <v>784</v>
      </c>
      <c r="DT124" s="13" t="s">
        <v>50</v>
      </c>
      <c r="DU124" s="13" t="s">
        <v>100</v>
      </c>
      <c r="DV124" s="14" t="s">
        <v>804</v>
      </c>
      <c r="DW124" s="15">
        <v>44</v>
      </c>
      <c r="DY124" s="16" t="str">
        <f t="shared" si="9"/>
        <v>D6SIERRA</v>
      </c>
      <c r="DZ124" s="17" t="s">
        <v>363</v>
      </c>
      <c r="EA124" s="18" t="s">
        <v>69</v>
      </c>
      <c r="EB124" s="32" t="s">
        <v>337</v>
      </c>
      <c r="EC124" s="19" t="s">
        <v>701</v>
      </c>
      <c r="ED124" s="20" t="s">
        <v>313</v>
      </c>
      <c r="EE124" s="21">
        <v>883.4</v>
      </c>
    </row>
    <row r="125" spans="109:135" ht="16.5" customHeight="1" x14ac:dyDescent="0.25">
      <c r="DE125" s="87" t="s">
        <v>513</v>
      </c>
      <c r="DF125" s="88" t="str">
        <f>SELVA!H26</f>
        <v>-</v>
      </c>
      <c r="DG125" s="89" t="s">
        <v>714</v>
      </c>
      <c r="DH125" s="90">
        <f>SELVA!H27</f>
        <v>0</v>
      </c>
      <c r="DI125" s="91" t="s">
        <v>98</v>
      </c>
      <c r="DJ125" s="86">
        <v>2025</v>
      </c>
      <c r="DK125" s="80" t="str">
        <f>Tabla1[[#This Row],[Tipo]]&amp;"."&amp;Tabla1[[#This Row],[Zona]]&amp;"."&amp;Tabla1[[#This Row],[Cat.]]</f>
        <v>INSTALACIONES ELECTRICAS Y SANITARIAS.SELVA.J</v>
      </c>
      <c r="DL125" s="80"/>
      <c r="DR125" s="6">
        <v>54</v>
      </c>
      <c r="DS125" s="13" t="s">
        <v>784</v>
      </c>
      <c r="DT125" s="13" t="s">
        <v>50</v>
      </c>
      <c r="DU125" s="13" t="s">
        <v>128</v>
      </c>
      <c r="DV125" s="14" t="s">
        <v>805</v>
      </c>
      <c r="DW125" s="15">
        <v>90</v>
      </c>
      <c r="DY125" s="16" t="str">
        <f t="shared" ref="DY125:DY188" si="10">+CONCATENATE(DZ125,EA125)</f>
        <v>D7SIERRA</v>
      </c>
      <c r="DZ125" s="17" t="s">
        <v>369</v>
      </c>
      <c r="EA125" s="18" t="s">
        <v>69</v>
      </c>
      <c r="EB125" s="32" t="s">
        <v>337</v>
      </c>
      <c r="EC125" s="19" t="s">
        <v>370</v>
      </c>
      <c r="ED125" s="20" t="s">
        <v>313</v>
      </c>
      <c r="EE125" s="21">
        <v>885.79</v>
      </c>
    </row>
    <row r="126" spans="109:135" ht="16.5" customHeight="1" x14ac:dyDescent="0.25">
      <c r="DR126" s="6">
        <v>55</v>
      </c>
      <c r="DS126" s="13" t="s">
        <v>784</v>
      </c>
      <c r="DT126" s="13" t="s">
        <v>70</v>
      </c>
      <c r="DU126" s="13" t="s">
        <v>51</v>
      </c>
      <c r="DV126" s="14" t="s">
        <v>806</v>
      </c>
      <c r="DW126" s="15">
        <v>41</v>
      </c>
      <c r="DY126" s="16" t="str">
        <f t="shared" si="10"/>
        <v>E1SIERRA</v>
      </c>
      <c r="DZ126" s="17" t="s">
        <v>373</v>
      </c>
      <c r="EA126" s="18" t="s">
        <v>69</v>
      </c>
      <c r="EB126" s="32" t="s">
        <v>374</v>
      </c>
      <c r="EC126" s="19" t="s">
        <v>375</v>
      </c>
      <c r="ED126" s="20" t="s">
        <v>313</v>
      </c>
      <c r="EE126" s="21">
        <v>1452.94</v>
      </c>
    </row>
    <row r="127" spans="109:135" ht="16.5" customHeight="1" x14ac:dyDescent="0.25">
      <c r="DR127" s="6">
        <v>56</v>
      </c>
      <c r="DS127" s="13" t="s">
        <v>784</v>
      </c>
      <c r="DT127" s="13" t="s">
        <v>70</v>
      </c>
      <c r="DU127" s="13" t="s">
        <v>71</v>
      </c>
      <c r="DV127" s="14" t="s">
        <v>807</v>
      </c>
      <c r="DW127" s="15">
        <v>52</v>
      </c>
      <c r="DY127" s="16" t="str">
        <f t="shared" si="10"/>
        <v>E2SIERRA</v>
      </c>
      <c r="DZ127" s="17" t="s">
        <v>378</v>
      </c>
      <c r="EA127" s="18" t="s">
        <v>69</v>
      </c>
      <c r="EB127" s="32" t="s">
        <v>374</v>
      </c>
      <c r="EC127" s="19" t="s">
        <v>379</v>
      </c>
      <c r="ED127" s="20" t="s">
        <v>313</v>
      </c>
      <c r="EE127" s="21">
        <v>1211.3</v>
      </c>
    </row>
    <row r="128" spans="109:135" ht="16.5" customHeight="1" x14ac:dyDescent="0.25">
      <c r="DR128" s="6">
        <v>57</v>
      </c>
      <c r="DS128" s="13" t="s">
        <v>784</v>
      </c>
      <c r="DT128" s="13" t="s">
        <v>70</v>
      </c>
      <c r="DU128" s="13" t="s">
        <v>100</v>
      </c>
      <c r="DV128" s="14" t="s">
        <v>808</v>
      </c>
      <c r="DW128" s="15">
        <v>64</v>
      </c>
      <c r="DY128" s="16" t="str">
        <f t="shared" si="10"/>
        <v>E3SIERRA</v>
      </c>
      <c r="DZ128" s="17" t="s">
        <v>382</v>
      </c>
      <c r="EA128" s="18" t="s">
        <v>69</v>
      </c>
      <c r="EB128" s="32" t="s">
        <v>374</v>
      </c>
      <c r="EC128" s="19" t="s">
        <v>383</v>
      </c>
      <c r="ED128" s="20" t="s">
        <v>313</v>
      </c>
      <c r="EE128" s="21">
        <v>1158.6300000000001</v>
      </c>
    </row>
    <row r="129" spans="122:135" ht="16.5" customHeight="1" x14ac:dyDescent="0.25">
      <c r="DR129" s="6">
        <v>58</v>
      </c>
      <c r="DS129" s="13" t="s">
        <v>784</v>
      </c>
      <c r="DT129" s="13" t="s">
        <v>70</v>
      </c>
      <c r="DU129" s="13" t="s">
        <v>128</v>
      </c>
      <c r="DV129" s="14" t="s">
        <v>809</v>
      </c>
      <c r="DW129" s="15">
        <v>90</v>
      </c>
      <c r="DY129" s="16" t="str">
        <f t="shared" si="10"/>
        <v>E4SIERRA</v>
      </c>
      <c r="DZ129" s="17" t="s">
        <v>386</v>
      </c>
      <c r="EA129" s="18" t="s">
        <v>69</v>
      </c>
      <c r="EB129" s="32" t="s">
        <v>374</v>
      </c>
      <c r="EC129" s="19" t="s">
        <v>387</v>
      </c>
      <c r="ED129" s="20" t="s">
        <v>313</v>
      </c>
      <c r="EE129" s="21">
        <v>998.37</v>
      </c>
    </row>
    <row r="130" spans="122:135" ht="16.5" customHeight="1" x14ac:dyDescent="0.25">
      <c r="DR130" s="6">
        <v>59</v>
      </c>
      <c r="DS130" s="13" t="s">
        <v>784</v>
      </c>
      <c r="DT130" s="13" t="s">
        <v>99</v>
      </c>
      <c r="DU130" s="13" t="s">
        <v>51</v>
      </c>
      <c r="DV130" s="14" t="s">
        <v>810</v>
      </c>
      <c r="DW130" s="15">
        <v>60</v>
      </c>
      <c r="DY130" s="16" t="str">
        <f t="shared" si="10"/>
        <v>F1SIERRA</v>
      </c>
      <c r="DZ130" s="17" t="s">
        <v>390</v>
      </c>
      <c r="EA130" s="18" t="s">
        <v>69</v>
      </c>
      <c r="EB130" s="32" t="s">
        <v>391</v>
      </c>
      <c r="EC130" s="19" t="s">
        <v>392</v>
      </c>
      <c r="ED130" s="20" t="s">
        <v>56</v>
      </c>
      <c r="EE130" s="21">
        <v>167</v>
      </c>
    </row>
    <row r="131" spans="122:135" ht="16.5" customHeight="1" x14ac:dyDescent="0.25">
      <c r="DR131" s="6">
        <v>60</v>
      </c>
      <c r="DS131" s="13" t="s">
        <v>784</v>
      </c>
      <c r="DT131" s="13" t="s">
        <v>99</v>
      </c>
      <c r="DU131" s="13" t="s">
        <v>71</v>
      </c>
      <c r="DV131" s="14" t="s">
        <v>811</v>
      </c>
      <c r="DW131" s="15">
        <v>70</v>
      </c>
      <c r="DY131" s="16" t="str">
        <f t="shared" si="10"/>
        <v>F2SIERRA</v>
      </c>
      <c r="DZ131" s="17" t="s">
        <v>395</v>
      </c>
      <c r="EA131" s="18" t="s">
        <v>69</v>
      </c>
      <c r="EB131" s="32" t="s">
        <v>707</v>
      </c>
      <c r="EC131" s="19" t="s">
        <v>396</v>
      </c>
      <c r="ED131" s="20" t="s">
        <v>56</v>
      </c>
      <c r="EE131" s="21">
        <v>138.96</v>
      </c>
    </row>
    <row r="132" spans="122:135" ht="16.5" customHeight="1" x14ac:dyDescent="0.25">
      <c r="DR132" s="6">
        <v>61</v>
      </c>
      <c r="DS132" s="13" t="s">
        <v>784</v>
      </c>
      <c r="DT132" s="13" t="s">
        <v>99</v>
      </c>
      <c r="DU132" s="13" t="s">
        <v>100</v>
      </c>
      <c r="DV132" s="14" t="s">
        <v>812</v>
      </c>
      <c r="DW132" s="15">
        <v>84</v>
      </c>
      <c r="DY132" s="16" t="str">
        <f t="shared" si="10"/>
        <v>F3SIERRA</v>
      </c>
      <c r="DZ132" s="17" t="s">
        <v>399</v>
      </c>
      <c r="EA132" s="18" t="s">
        <v>69</v>
      </c>
      <c r="EB132" s="32" t="s">
        <v>707</v>
      </c>
      <c r="EC132" s="32" t="s">
        <v>400</v>
      </c>
      <c r="ED132" s="20" t="s">
        <v>56</v>
      </c>
      <c r="EE132" s="21">
        <v>133.32</v>
      </c>
    </row>
    <row r="133" spans="122:135" ht="16.5" customHeight="1" x14ac:dyDescent="0.25">
      <c r="DR133" s="6">
        <v>62</v>
      </c>
      <c r="DS133" s="13" t="s">
        <v>784</v>
      </c>
      <c r="DT133" s="13" t="s">
        <v>99</v>
      </c>
      <c r="DU133" s="13" t="s">
        <v>128</v>
      </c>
      <c r="DV133" s="14" t="s">
        <v>813</v>
      </c>
      <c r="DW133" s="15">
        <v>90</v>
      </c>
      <c r="DY133" s="16" t="str">
        <f t="shared" si="10"/>
        <v>F4SIERRA</v>
      </c>
      <c r="DZ133" s="17" t="s">
        <v>404</v>
      </c>
      <c r="EA133" s="18" t="s">
        <v>69</v>
      </c>
      <c r="EB133" s="32" t="s">
        <v>710</v>
      </c>
      <c r="EC133" s="32" t="s">
        <v>405</v>
      </c>
      <c r="ED133" s="20" t="s">
        <v>56</v>
      </c>
      <c r="EE133" s="21">
        <v>105.1</v>
      </c>
    </row>
    <row r="134" spans="122:135" ht="16.5" customHeight="1" x14ac:dyDescent="0.25">
      <c r="DY134" s="16" t="str">
        <f t="shared" si="10"/>
        <v>G1SIERRA</v>
      </c>
      <c r="DZ134" s="17" t="s">
        <v>418</v>
      </c>
      <c r="EA134" s="18" t="s">
        <v>69</v>
      </c>
      <c r="EB134" s="32" t="s">
        <v>419</v>
      </c>
      <c r="EC134" s="32" t="s">
        <v>420</v>
      </c>
      <c r="ED134" s="20" t="s">
        <v>313</v>
      </c>
      <c r="EE134" s="21">
        <v>1563.91</v>
      </c>
    </row>
    <row r="135" spans="122:135" ht="16.5" customHeight="1" x14ac:dyDescent="0.25">
      <c r="DY135" s="16" t="str">
        <f t="shared" si="10"/>
        <v>G2SIERRA</v>
      </c>
      <c r="DZ135" s="17" t="s">
        <v>423</v>
      </c>
      <c r="EA135" s="18" t="s">
        <v>69</v>
      </c>
      <c r="EB135" s="32" t="s">
        <v>419</v>
      </c>
      <c r="EC135" s="32" t="s">
        <v>424</v>
      </c>
      <c r="ED135" s="20" t="s">
        <v>313</v>
      </c>
      <c r="EE135" s="21">
        <v>1319.15</v>
      </c>
    </row>
    <row r="136" spans="122:135" ht="16.5" customHeight="1" x14ac:dyDescent="0.25">
      <c r="DY136" s="16" t="str">
        <f t="shared" si="10"/>
        <v>G3SIERRA</v>
      </c>
      <c r="DZ136" s="17" t="s">
        <v>428</v>
      </c>
      <c r="EA136" s="18" t="s">
        <v>69</v>
      </c>
      <c r="EB136" s="32" t="s">
        <v>419</v>
      </c>
      <c r="EC136" s="32" t="s">
        <v>429</v>
      </c>
      <c r="ED136" s="20" t="s">
        <v>313</v>
      </c>
      <c r="EE136" s="21">
        <v>393.88</v>
      </c>
    </row>
    <row r="137" spans="122:135" ht="16.5" customHeight="1" x14ac:dyDescent="0.25">
      <c r="DY137" s="16" t="str">
        <f t="shared" si="10"/>
        <v>H1SIERRA</v>
      </c>
      <c r="DZ137" s="17" t="s">
        <v>433</v>
      </c>
      <c r="EA137" s="18" t="s">
        <v>69</v>
      </c>
      <c r="EB137" s="32" t="s">
        <v>434</v>
      </c>
      <c r="EC137" s="32" t="s">
        <v>435</v>
      </c>
      <c r="ED137" s="20" t="s">
        <v>436</v>
      </c>
      <c r="EE137" s="21">
        <v>6936.14</v>
      </c>
    </row>
    <row r="138" spans="122:135" ht="16.5" customHeight="1" x14ac:dyDescent="0.25">
      <c r="DY138" s="16" t="str">
        <f t="shared" si="10"/>
        <v>H2SIERRA</v>
      </c>
      <c r="DZ138" s="17" t="s">
        <v>440</v>
      </c>
      <c r="EA138" s="18" t="s">
        <v>69</v>
      </c>
      <c r="EB138" s="32" t="s">
        <v>434</v>
      </c>
      <c r="EC138" s="32" t="s">
        <v>441</v>
      </c>
      <c r="ED138" s="20" t="s">
        <v>436</v>
      </c>
      <c r="EE138" s="21">
        <v>4122.01</v>
      </c>
    </row>
    <row r="139" spans="122:135" ht="16.5" customHeight="1" x14ac:dyDescent="0.25">
      <c r="DY139" s="16" t="str">
        <f t="shared" si="10"/>
        <v>I1SIERRA</v>
      </c>
      <c r="DZ139" s="17" t="s">
        <v>444</v>
      </c>
      <c r="EA139" s="18" t="s">
        <v>69</v>
      </c>
      <c r="EB139" s="32" t="s">
        <v>445</v>
      </c>
      <c r="EC139" s="32" t="s">
        <v>446</v>
      </c>
      <c r="ED139" s="20" t="s">
        <v>313</v>
      </c>
      <c r="EE139" s="21">
        <v>1498.12</v>
      </c>
    </row>
    <row r="140" spans="122:135" ht="16.5" customHeight="1" x14ac:dyDescent="0.25">
      <c r="DY140" s="16" t="str">
        <f t="shared" si="10"/>
        <v>J1SIERRA</v>
      </c>
      <c r="DZ140" s="17" t="s">
        <v>450</v>
      </c>
      <c r="EA140" s="18" t="s">
        <v>69</v>
      </c>
      <c r="EB140" s="32" t="s">
        <v>451</v>
      </c>
      <c r="EC140" s="32" t="s">
        <v>452</v>
      </c>
      <c r="ED140" s="20" t="s">
        <v>313</v>
      </c>
      <c r="EE140" s="21">
        <v>851.78</v>
      </c>
    </row>
    <row r="141" spans="122:135" ht="16.5" customHeight="1" x14ac:dyDescent="0.25">
      <c r="DY141" s="16" t="str">
        <f t="shared" si="10"/>
        <v>K1SIERRA</v>
      </c>
      <c r="DZ141" s="17" t="s">
        <v>454</v>
      </c>
      <c r="EA141" s="18" t="s">
        <v>69</v>
      </c>
      <c r="EB141" s="32" t="s">
        <v>455</v>
      </c>
      <c r="EC141" s="32" t="s">
        <v>456</v>
      </c>
      <c r="ED141" s="20" t="s">
        <v>436</v>
      </c>
      <c r="EE141" s="21">
        <v>2530.37</v>
      </c>
    </row>
    <row r="142" spans="122:135" ht="16.5" customHeight="1" x14ac:dyDescent="0.25">
      <c r="DY142" s="16" t="str">
        <f t="shared" si="10"/>
        <v>L1SIERRA</v>
      </c>
      <c r="DZ142" s="17" t="s">
        <v>460</v>
      </c>
      <c r="EA142" s="18" t="s">
        <v>69</v>
      </c>
      <c r="EB142" s="32" t="s">
        <v>461</v>
      </c>
      <c r="EC142" s="32" t="s">
        <v>462</v>
      </c>
      <c r="ED142" s="20" t="s">
        <v>313</v>
      </c>
      <c r="EE142" s="21">
        <v>1771.69</v>
      </c>
    </row>
    <row r="143" spans="122:135" ht="16.5" customHeight="1" x14ac:dyDescent="0.25">
      <c r="DY143" s="16" t="str">
        <f t="shared" si="10"/>
        <v>M1SIERRA</v>
      </c>
      <c r="DZ143" s="17" t="s">
        <v>469</v>
      </c>
      <c r="EA143" s="18" t="s">
        <v>69</v>
      </c>
      <c r="EB143" s="32" t="s">
        <v>470</v>
      </c>
      <c r="EC143" s="32" t="s">
        <v>718</v>
      </c>
      <c r="ED143" s="20" t="s">
        <v>436</v>
      </c>
      <c r="EE143" s="21">
        <v>335.6</v>
      </c>
    </row>
    <row r="144" spans="122:135" ht="16.5" customHeight="1" x14ac:dyDescent="0.25">
      <c r="DY144" s="16" t="str">
        <f t="shared" si="10"/>
        <v>M2SIERRA</v>
      </c>
      <c r="DZ144" s="17" t="s">
        <v>474</v>
      </c>
      <c r="EA144" s="18" t="s">
        <v>69</v>
      </c>
      <c r="EB144" s="32" t="s">
        <v>470</v>
      </c>
      <c r="EC144" s="32" t="s">
        <v>475</v>
      </c>
      <c r="ED144" s="20" t="s">
        <v>436</v>
      </c>
      <c r="EE144" s="21">
        <v>325.83999999999997</v>
      </c>
    </row>
    <row r="145" spans="129:135" ht="16.5" customHeight="1" x14ac:dyDescent="0.25">
      <c r="DY145" s="16" t="str">
        <f t="shared" si="10"/>
        <v>M3SIERRA</v>
      </c>
      <c r="DZ145" s="17" t="s">
        <v>478</v>
      </c>
      <c r="EA145" s="18" t="s">
        <v>69</v>
      </c>
      <c r="EB145" s="32" t="s">
        <v>470</v>
      </c>
      <c r="EC145" s="32" t="s">
        <v>720</v>
      </c>
      <c r="ED145" s="20" t="s">
        <v>436</v>
      </c>
      <c r="EE145" s="21">
        <v>278.45999999999998</v>
      </c>
    </row>
    <row r="146" spans="129:135" ht="16.5" customHeight="1" x14ac:dyDescent="0.25">
      <c r="DY146" s="16" t="str">
        <f t="shared" si="10"/>
        <v>N1SIERRA</v>
      </c>
      <c r="DZ146" s="17" t="s">
        <v>483</v>
      </c>
      <c r="EA146" s="18" t="s">
        <v>69</v>
      </c>
      <c r="EB146" s="32" t="s">
        <v>484</v>
      </c>
      <c r="EC146" s="32" t="s">
        <v>485</v>
      </c>
      <c r="ED146" s="20" t="s">
        <v>436</v>
      </c>
      <c r="EE146" s="21">
        <v>2466.37</v>
      </c>
    </row>
    <row r="147" spans="129:135" ht="16.5" customHeight="1" x14ac:dyDescent="0.25">
      <c r="DY147" s="16" t="str">
        <f t="shared" si="10"/>
        <v>O1SIERRA</v>
      </c>
      <c r="DZ147" s="17" t="s">
        <v>488</v>
      </c>
      <c r="EA147" s="18" t="s">
        <v>69</v>
      </c>
      <c r="EB147" s="32" t="s">
        <v>489</v>
      </c>
      <c r="EC147" s="32" t="s">
        <v>490</v>
      </c>
      <c r="ED147" s="20" t="s">
        <v>56</v>
      </c>
      <c r="EE147" s="21">
        <v>238.42</v>
      </c>
    </row>
    <row r="148" spans="129:135" ht="16.5" customHeight="1" x14ac:dyDescent="0.25">
      <c r="DY148" s="16" t="str">
        <f t="shared" si="10"/>
        <v>O2SIERRA</v>
      </c>
      <c r="DZ148" s="17" t="s">
        <v>493</v>
      </c>
      <c r="EA148" s="18" t="s">
        <v>69</v>
      </c>
      <c r="EB148" s="32" t="s">
        <v>489</v>
      </c>
      <c r="EC148" s="32" t="s">
        <v>494</v>
      </c>
      <c r="ED148" s="20" t="s">
        <v>56</v>
      </c>
      <c r="EE148" s="21">
        <v>193.01</v>
      </c>
    </row>
    <row r="149" spans="129:135" ht="16.5" customHeight="1" x14ac:dyDescent="0.25">
      <c r="DY149" s="16" t="str">
        <f t="shared" si="10"/>
        <v>O3SIERRA</v>
      </c>
      <c r="DZ149" s="17" t="s">
        <v>498</v>
      </c>
      <c r="EA149" s="18" t="s">
        <v>69</v>
      </c>
      <c r="EB149" s="32" t="s">
        <v>489</v>
      </c>
      <c r="EC149" s="32" t="s">
        <v>499</v>
      </c>
      <c r="ED149" s="20" t="s">
        <v>56</v>
      </c>
      <c r="EE149" s="21">
        <v>180.02</v>
      </c>
    </row>
    <row r="150" spans="129:135" ht="16.5" customHeight="1" x14ac:dyDescent="0.25">
      <c r="DY150" s="16" t="str">
        <f t="shared" si="10"/>
        <v>O4SIERRA</v>
      </c>
      <c r="DZ150" s="17" t="s">
        <v>503</v>
      </c>
      <c r="EA150" s="18" t="s">
        <v>69</v>
      </c>
      <c r="EB150" s="32" t="s">
        <v>489</v>
      </c>
      <c r="EC150" s="32" t="s">
        <v>721</v>
      </c>
      <c r="ED150" s="20" t="s">
        <v>56</v>
      </c>
      <c r="EE150" s="21">
        <v>108.84</v>
      </c>
    </row>
    <row r="151" spans="129:135" ht="16.5" customHeight="1" x14ac:dyDescent="0.25">
      <c r="DY151" s="16" t="str">
        <f t="shared" si="10"/>
        <v>P1SIERRA</v>
      </c>
      <c r="DZ151" s="17" t="s">
        <v>508</v>
      </c>
      <c r="EA151" s="18" t="s">
        <v>69</v>
      </c>
      <c r="EB151" s="32" t="s">
        <v>509</v>
      </c>
      <c r="EC151" s="32" t="s">
        <v>510</v>
      </c>
      <c r="ED151" s="20" t="s">
        <v>313</v>
      </c>
      <c r="EE151" s="21">
        <v>6007.96</v>
      </c>
    </row>
    <row r="152" spans="129:135" ht="16.5" customHeight="1" x14ac:dyDescent="0.25">
      <c r="DY152" s="16" t="str">
        <f t="shared" si="10"/>
        <v>P2SIERRA</v>
      </c>
      <c r="DZ152" s="17" t="s">
        <v>516</v>
      </c>
      <c r="EA152" s="18" t="s">
        <v>69</v>
      </c>
      <c r="EB152" s="32" t="s">
        <v>509</v>
      </c>
      <c r="EC152" s="32" t="s">
        <v>517</v>
      </c>
      <c r="ED152" s="20" t="s">
        <v>313</v>
      </c>
      <c r="EE152" s="21">
        <v>4852.53</v>
      </c>
    </row>
    <row r="153" spans="129:135" ht="16.5" customHeight="1" x14ac:dyDescent="0.25">
      <c r="DY153" s="16" t="str">
        <f t="shared" si="10"/>
        <v>P3SIERRA</v>
      </c>
      <c r="DZ153" s="17" t="s">
        <v>521</v>
      </c>
      <c r="EA153" s="18" t="s">
        <v>69</v>
      </c>
      <c r="EB153" s="32" t="s">
        <v>509</v>
      </c>
      <c r="EC153" s="32" t="s">
        <v>522</v>
      </c>
      <c r="ED153" s="20" t="s">
        <v>313</v>
      </c>
      <c r="EE153" s="21">
        <v>2082.42</v>
      </c>
    </row>
    <row r="154" spans="129:135" ht="16.5" customHeight="1" x14ac:dyDescent="0.25">
      <c r="DY154" s="16" t="str">
        <f t="shared" si="10"/>
        <v>P4SIERRA</v>
      </c>
      <c r="DZ154" s="17" t="s">
        <v>525</v>
      </c>
      <c r="EA154" s="18" t="s">
        <v>69</v>
      </c>
      <c r="EB154" s="32" t="s">
        <v>509</v>
      </c>
      <c r="EC154" s="32" t="s">
        <v>526</v>
      </c>
      <c r="ED154" s="20" t="s">
        <v>313</v>
      </c>
      <c r="EE154" s="21">
        <v>1700.05</v>
      </c>
    </row>
    <row r="155" spans="129:135" ht="16.5" customHeight="1" x14ac:dyDescent="0.25">
      <c r="DY155" s="16" t="str">
        <f t="shared" si="10"/>
        <v>Q1SIERRA</v>
      </c>
      <c r="DZ155" s="17" t="s">
        <v>529</v>
      </c>
      <c r="EA155" s="18" t="s">
        <v>69</v>
      </c>
      <c r="EB155" s="32" t="s">
        <v>530</v>
      </c>
      <c r="EC155" s="32" t="s">
        <v>531</v>
      </c>
      <c r="ED155" s="20" t="s">
        <v>313</v>
      </c>
      <c r="EE155" s="21">
        <v>1484.92</v>
      </c>
    </row>
    <row r="156" spans="129:135" ht="16.5" customHeight="1" x14ac:dyDescent="0.25">
      <c r="DY156" s="16" t="str">
        <f t="shared" si="10"/>
        <v>Q2SIERRA</v>
      </c>
      <c r="DZ156" s="17" t="s">
        <v>535</v>
      </c>
      <c r="EA156" s="18" t="s">
        <v>69</v>
      </c>
      <c r="EB156" s="32" t="s">
        <v>530</v>
      </c>
      <c r="EC156" s="32" t="s">
        <v>536</v>
      </c>
      <c r="ED156" s="20" t="s">
        <v>313</v>
      </c>
      <c r="EE156" s="21">
        <v>1317.92</v>
      </c>
    </row>
    <row r="157" spans="129:135" ht="16.5" customHeight="1" x14ac:dyDescent="0.25">
      <c r="DY157" s="16" t="str">
        <f t="shared" si="10"/>
        <v>Q3SIERRA</v>
      </c>
      <c r="DZ157" s="17" t="s">
        <v>539</v>
      </c>
      <c r="EA157" s="18" t="s">
        <v>69</v>
      </c>
      <c r="EB157" s="32" t="s">
        <v>530</v>
      </c>
      <c r="EC157" s="32" t="s">
        <v>540</v>
      </c>
      <c r="ED157" s="20" t="s">
        <v>313</v>
      </c>
      <c r="EE157" s="21">
        <v>1290.45</v>
      </c>
    </row>
    <row r="158" spans="129:135" ht="16.5" customHeight="1" x14ac:dyDescent="0.25">
      <c r="DY158" s="16" t="str">
        <f t="shared" si="10"/>
        <v>Q4SIERRA</v>
      </c>
      <c r="DZ158" s="17" t="s">
        <v>724</v>
      </c>
      <c r="EA158" s="18" t="s">
        <v>69</v>
      </c>
      <c r="EB158" s="32" t="s">
        <v>530</v>
      </c>
      <c r="EC158" s="32" t="s">
        <v>725</v>
      </c>
      <c r="ED158" s="20" t="s">
        <v>313</v>
      </c>
      <c r="EE158" s="21">
        <v>1286.53</v>
      </c>
    </row>
    <row r="159" spans="129:135" ht="16.5" customHeight="1" x14ac:dyDescent="0.25">
      <c r="DY159" s="16" t="str">
        <f t="shared" si="10"/>
        <v>Q5SIERRA</v>
      </c>
      <c r="DZ159" s="17" t="s">
        <v>726</v>
      </c>
      <c r="EA159" s="18" t="s">
        <v>69</v>
      </c>
      <c r="EB159" s="32" t="s">
        <v>530</v>
      </c>
      <c r="EC159" s="32" t="s">
        <v>727</v>
      </c>
      <c r="ED159" s="20" t="s">
        <v>313</v>
      </c>
      <c r="EE159" s="21">
        <v>1102.8599999999999</v>
      </c>
    </row>
    <row r="160" spans="129:135" ht="16.5" customHeight="1" x14ac:dyDescent="0.25">
      <c r="DY160" s="16" t="str">
        <f t="shared" si="10"/>
        <v>Q6SIERRA</v>
      </c>
      <c r="DZ160" s="17" t="s">
        <v>729</v>
      </c>
      <c r="EA160" s="18" t="s">
        <v>69</v>
      </c>
      <c r="EB160" s="32" t="s">
        <v>530</v>
      </c>
      <c r="EC160" s="32" t="s">
        <v>730</v>
      </c>
      <c r="ED160" s="20" t="s">
        <v>313</v>
      </c>
      <c r="EE160" s="21">
        <v>1068.8800000000001</v>
      </c>
    </row>
    <row r="161" spans="129:135" ht="16.5" customHeight="1" x14ac:dyDescent="0.25">
      <c r="DY161" s="16" t="str">
        <f t="shared" si="10"/>
        <v>R1SIERRA</v>
      </c>
      <c r="DZ161" s="17" t="s">
        <v>544</v>
      </c>
      <c r="EA161" s="18" t="s">
        <v>69</v>
      </c>
      <c r="EB161" s="32" t="s">
        <v>545</v>
      </c>
      <c r="EC161" s="32" t="s">
        <v>546</v>
      </c>
      <c r="ED161" s="20" t="s">
        <v>436</v>
      </c>
      <c r="EE161" s="21">
        <v>8855.75</v>
      </c>
    </row>
    <row r="162" spans="129:135" ht="16.5" customHeight="1" x14ac:dyDescent="0.25">
      <c r="DY162" s="16" t="str">
        <f t="shared" si="10"/>
        <v>R2SIERRA</v>
      </c>
      <c r="DZ162" s="17" t="s">
        <v>548</v>
      </c>
      <c r="EA162" s="18" t="s">
        <v>69</v>
      </c>
      <c r="EB162" s="32" t="s">
        <v>545</v>
      </c>
      <c r="EC162" s="32" t="s">
        <v>549</v>
      </c>
      <c r="ED162" s="20" t="s">
        <v>436</v>
      </c>
      <c r="EE162" s="21">
        <v>4652.37</v>
      </c>
    </row>
    <row r="163" spans="129:135" ht="16.5" customHeight="1" x14ac:dyDescent="0.25">
      <c r="DY163" s="16" t="str">
        <f t="shared" si="10"/>
        <v>R3SIERRA</v>
      </c>
      <c r="DZ163" s="17" t="s">
        <v>732</v>
      </c>
      <c r="EA163" s="18" t="s">
        <v>69</v>
      </c>
      <c r="EB163" s="32" t="s">
        <v>545</v>
      </c>
      <c r="EC163" s="32" t="s">
        <v>733</v>
      </c>
      <c r="ED163" s="20" t="s">
        <v>436</v>
      </c>
      <c r="EE163" s="21">
        <v>4203.38</v>
      </c>
    </row>
    <row r="164" spans="129:135" ht="16.5" customHeight="1" x14ac:dyDescent="0.25">
      <c r="DY164" s="16" t="str">
        <f t="shared" si="10"/>
        <v>S1SIERRA</v>
      </c>
      <c r="DZ164" s="17" t="s">
        <v>734</v>
      </c>
      <c r="EA164" s="18" t="s">
        <v>69</v>
      </c>
      <c r="EB164" s="32" t="s">
        <v>735</v>
      </c>
      <c r="EC164" s="32" t="s">
        <v>736</v>
      </c>
      <c r="ED164" s="20" t="s">
        <v>436</v>
      </c>
      <c r="EE164" s="21">
        <v>508.8</v>
      </c>
    </row>
    <row r="165" spans="129:135" ht="16.5" customHeight="1" x14ac:dyDescent="0.25">
      <c r="DY165" s="16" t="str">
        <f t="shared" si="10"/>
        <v>T1SIERRA</v>
      </c>
      <c r="DZ165" s="17" t="s">
        <v>551</v>
      </c>
      <c r="EA165" s="18" t="s">
        <v>69</v>
      </c>
      <c r="EB165" s="32" t="s">
        <v>552</v>
      </c>
      <c r="EC165" s="32" t="s">
        <v>553</v>
      </c>
      <c r="ED165" s="20" t="s">
        <v>436</v>
      </c>
      <c r="EE165" s="21">
        <v>1032.74</v>
      </c>
    </row>
    <row r="166" spans="129:135" ht="16.5" customHeight="1" x14ac:dyDescent="0.25">
      <c r="DY166" s="16" t="str">
        <f t="shared" si="10"/>
        <v>T2SIERRA</v>
      </c>
      <c r="DZ166" s="17" t="s">
        <v>556</v>
      </c>
      <c r="EA166" s="18" t="s">
        <v>69</v>
      </c>
      <c r="EB166" s="32" t="s">
        <v>552</v>
      </c>
      <c r="EC166" s="19" t="s">
        <v>557</v>
      </c>
      <c r="ED166" s="20" t="s">
        <v>436</v>
      </c>
      <c r="EE166" s="21">
        <v>960.66</v>
      </c>
    </row>
    <row r="167" spans="129:135" ht="16.5" customHeight="1" x14ac:dyDescent="0.25">
      <c r="DY167" s="16" t="str">
        <f t="shared" si="10"/>
        <v>U1SIERRA</v>
      </c>
      <c r="DZ167" s="17" t="s">
        <v>559</v>
      </c>
      <c r="EA167" s="18" t="s">
        <v>69</v>
      </c>
      <c r="EB167" s="32" t="s">
        <v>560</v>
      </c>
      <c r="EC167" s="19" t="s">
        <v>561</v>
      </c>
      <c r="ED167" s="20" t="s">
        <v>562</v>
      </c>
      <c r="EE167" s="21">
        <v>571.30999999999995</v>
      </c>
    </row>
    <row r="168" spans="129:135" ht="16.5" customHeight="1" x14ac:dyDescent="0.25">
      <c r="DY168" s="16" t="str">
        <f t="shared" si="10"/>
        <v>U2SIERRA</v>
      </c>
      <c r="DZ168" s="17" t="s">
        <v>564</v>
      </c>
      <c r="EA168" s="18" t="s">
        <v>69</v>
      </c>
      <c r="EB168" s="32" t="s">
        <v>560</v>
      </c>
      <c r="EC168" s="19" t="s">
        <v>565</v>
      </c>
      <c r="ED168" s="20" t="s">
        <v>562</v>
      </c>
      <c r="EE168" s="21">
        <v>361.91</v>
      </c>
    </row>
    <row r="169" spans="129:135" ht="16.5" customHeight="1" x14ac:dyDescent="0.25">
      <c r="DY169" s="16" t="str">
        <f t="shared" si="10"/>
        <v>V1SIERRA</v>
      </c>
      <c r="DZ169" s="17" t="s">
        <v>569</v>
      </c>
      <c r="EA169" s="18" t="s">
        <v>69</v>
      </c>
      <c r="EB169" s="32" t="s">
        <v>570</v>
      </c>
      <c r="EC169" s="19" t="s">
        <v>571</v>
      </c>
      <c r="ED169" s="20" t="s">
        <v>562</v>
      </c>
      <c r="EE169" s="21">
        <v>81.27</v>
      </c>
    </row>
    <row r="170" spans="129:135" ht="16.5" customHeight="1" x14ac:dyDescent="0.25">
      <c r="DY170" s="16" t="str">
        <f t="shared" si="10"/>
        <v>W1SIERRA</v>
      </c>
      <c r="DZ170" s="17" t="s">
        <v>574</v>
      </c>
      <c r="EA170" s="18" t="s">
        <v>69</v>
      </c>
      <c r="EB170" s="32" t="s">
        <v>575</v>
      </c>
      <c r="EC170" s="19" t="s">
        <v>576</v>
      </c>
      <c r="ED170" s="20" t="s">
        <v>562</v>
      </c>
      <c r="EE170" s="21">
        <v>907.69</v>
      </c>
    </row>
    <row r="171" spans="129:135" ht="16.5" customHeight="1" x14ac:dyDescent="0.25">
      <c r="DY171" s="16" t="str">
        <f t="shared" si="10"/>
        <v>X1SIERRA</v>
      </c>
      <c r="DZ171" s="17" t="s">
        <v>579</v>
      </c>
      <c r="EA171" s="18" t="s">
        <v>69</v>
      </c>
      <c r="EB171" s="32" t="s">
        <v>580</v>
      </c>
      <c r="EC171" s="19" t="s">
        <v>738</v>
      </c>
      <c r="ED171" s="20" t="s">
        <v>582</v>
      </c>
      <c r="EE171" s="21">
        <v>5012.7</v>
      </c>
    </row>
    <row r="172" spans="129:135" ht="16.5" customHeight="1" x14ac:dyDescent="0.25">
      <c r="DY172" s="16" t="str">
        <f t="shared" si="10"/>
        <v>X2SIERRA</v>
      </c>
      <c r="DZ172" s="17" t="s">
        <v>584</v>
      </c>
      <c r="EA172" s="18" t="s">
        <v>69</v>
      </c>
      <c r="EB172" s="32" t="s">
        <v>580</v>
      </c>
      <c r="EC172" s="19" t="s">
        <v>585</v>
      </c>
      <c r="ED172" s="20" t="s">
        <v>582</v>
      </c>
      <c r="EE172" s="21">
        <v>4113.0200000000004</v>
      </c>
    </row>
    <row r="173" spans="129:135" ht="16.5" customHeight="1" x14ac:dyDescent="0.25">
      <c r="DY173" s="16" t="str">
        <f t="shared" si="10"/>
        <v>X3SIERRA</v>
      </c>
      <c r="DZ173" s="17" t="s">
        <v>587</v>
      </c>
      <c r="EA173" s="18" t="s">
        <v>69</v>
      </c>
      <c r="EB173" s="32" t="s">
        <v>580</v>
      </c>
      <c r="EC173" s="19" t="s">
        <v>740</v>
      </c>
      <c r="ED173" s="20" t="s">
        <v>582</v>
      </c>
      <c r="EE173" s="21">
        <v>3554.55</v>
      </c>
    </row>
    <row r="174" spans="129:135" ht="16.5" customHeight="1" x14ac:dyDescent="0.25">
      <c r="DY174" s="16" t="str">
        <f t="shared" si="10"/>
        <v>X4SIERRA</v>
      </c>
      <c r="DZ174" s="17" t="s">
        <v>590</v>
      </c>
      <c r="EA174" s="18" t="s">
        <v>69</v>
      </c>
      <c r="EB174" s="32" t="s">
        <v>580</v>
      </c>
      <c r="EC174" s="19" t="s">
        <v>591</v>
      </c>
      <c r="ED174" s="20" t="s">
        <v>582</v>
      </c>
      <c r="EE174" s="21">
        <v>2939.53</v>
      </c>
    </row>
    <row r="175" spans="129:135" ht="16.5" customHeight="1" x14ac:dyDescent="0.25">
      <c r="DY175" s="16" t="str">
        <f t="shared" si="10"/>
        <v>X5SIERRA</v>
      </c>
      <c r="DZ175" s="17" t="s">
        <v>593</v>
      </c>
      <c r="EA175" s="18" t="s">
        <v>69</v>
      </c>
      <c r="EB175" s="32" t="s">
        <v>580</v>
      </c>
      <c r="EC175" s="19" t="s">
        <v>594</v>
      </c>
      <c r="ED175" s="20" t="s">
        <v>582</v>
      </c>
      <c r="EE175" s="21">
        <v>2530.37</v>
      </c>
    </row>
    <row r="176" spans="129:135" ht="16.5" customHeight="1" x14ac:dyDescent="0.25">
      <c r="DY176" s="16" t="str">
        <f t="shared" si="10"/>
        <v>X6SIERRA</v>
      </c>
      <c r="DZ176" s="17" t="s">
        <v>596</v>
      </c>
      <c r="EA176" s="18" t="s">
        <v>69</v>
      </c>
      <c r="EB176" s="32" t="s">
        <v>580</v>
      </c>
      <c r="EC176" s="19" t="s">
        <v>597</v>
      </c>
      <c r="ED176" s="20" t="s">
        <v>582</v>
      </c>
      <c r="EE176" s="21">
        <v>2066.88</v>
      </c>
    </row>
    <row r="177" spans="129:135" ht="16.5" customHeight="1" x14ac:dyDescent="0.25">
      <c r="DY177" s="16" t="str">
        <f t="shared" si="10"/>
        <v>X7SIERRA</v>
      </c>
      <c r="DZ177" s="17" t="s">
        <v>599</v>
      </c>
      <c r="EA177" s="18" t="s">
        <v>69</v>
      </c>
      <c r="EB177" s="32" t="s">
        <v>580</v>
      </c>
      <c r="EC177" s="19" t="s">
        <v>600</v>
      </c>
      <c r="ED177" s="20" t="s">
        <v>582</v>
      </c>
      <c r="EE177" s="21">
        <v>944.66</v>
      </c>
    </row>
    <row r="178" spans="129:135" ht="16.5" customHeight="1" x14ac:dyDescent="0.25">
      <c r="DY178" s="16" t="str">
        <f t="shared" si="10"/>
        <v>Y1SIERRA</v>
      </c>
      <c r="DZ178" s="17" t="s">
        <v>602</v>
      </c>
      <c r="EA178" s="18" t="s">
        <v>69</v>
      </c>
      <c r="EB178" s="32" t="s">
        <v>603</v>
      </c>
      <c r="EC178" s="19" t="s">
        <v>604</v>
      </c>
      <c r="ED178" s="20" t="s">
        <v>56</v>
      </c>
      <c r="EE178" s="21">
        <v>142.91</v>
      </c>
    </row>
    <row r="179" spans="129:135" ht="16.5" customHeight="1" x14ac:dyDescent="0.25">
      <c r="DY179" s="16" t="str">
        <f t="shared" si="10"/>
        <v>Y2SIERRA</v>
      </c>
      <c r="DZ179" s="17" t="s">
        <v>606</v>
      </c>
      <c r="EA179" s="18" t="s">
        <v>69</v>
      </c>
      <c r="EB179" s="32" t="s">
        <v>603</v>
      </c>
      <c r="EC179" s="19" t="s">
        <v>607</v>
      </c>
      <c r="ED179" s="20" t="s">
        <v>56</v>
      </c>
      <c r="EE179" s="21">
        <v>75.5</v>
      </c>
    </row>
    <row r="180" spans="129:135" ht="16.5" customHeight="1" x14ac:dyDescent="0.25">
      <c r="DY180" s="16" t="str">
        <f t="shared" si="10"/>
        <v>Y3SIERRA</v>
      </c>
      <c r="DZ180" s="17" t="s">
        <v>609</v>
      </c>
      <c r="EA180" s="18" t="s">
        <v>69</v>
      </c>
      <c r="EB180" s="32" t="s">
        <v>603</v>
      </c>
      <c r="EC180" s="19" t="s">
        <v>610</v>
      </c>
      <c r="ED180" s="20" t="s">
        <v>56</v>
      </c>
      <c r="EE180" s="21">
        <v>72.319999999999993</v>
      </c>
    </row>
    <row r="181" spans="129:135" ht="16.5" customHeight="1" x14ac:dyDescent="0.25">
      <c r="DY181" s="16" t="str">
        <f t="shared" si="10"/>
        <v>Y4SIERRA</v>
      </c>
      <c r="DZ181" s="17" t="s">
        <v>612</v>
      </c>
      <c r="EA181" s="18" t="s">
        <v>69</v>
      </c>
      <c r="EB181" s="32" t="s">
        <v>603</v>
      </c>
      <c r="EC181" s="19" t="s">
        <v>613</v>
      </c>
      <c r="ED181" s="20" t="s">
        <v>56</v>
      </c>
      <c r="EE181" s="21">
        <v>41.16</v>
      </c>
    </row>
    <row r="182" spans="129:135" ht="16.5" customHeight="1" x14ac:dyDescent="0.25">
      <c r="DY182" s="16" t="str">
        <f t="shared" si="10"/>
        <v>Z1SIERRA</v>
      </c>
      <c r="DZ182" s="17" t="s">
        <v>616</v>
      </c>
      <c r="EA182" s="18" t="s">
        <v>69</v>
      </c>
      <c r="EB182" s="32" t="s">
        <v>617</v>
      </c>
      <c r="EC182" s="19" t="s">
        <v>618</v>
      </c>
      <c r="ED182" s="20" t="s">
        <v>562</v>
      </c>
      <c r="EE182" s="21">
        <v>403.87</v>
      </c>
    </row>
    <row r="183" spans="129:135" ht="16.5" customHeight="1" x14ac:dyDescent="0.25">
      <c r="DY183" s="16" t="str">
        <f t="shared" si="10"/>
        <v>Z2SIERRA</v>
      </c>
      <c r="DZ183" s="17" t="s">
        <v>620</v>
      </c>
      <c r="EA183" s="18" t="s">
        <v>69</v>
      </c>
      <c r="EB183" s="32" t="s">
        <v>621</v>
      </c>
      <c r="EC183" s="19" t="s">
        <v>622</v>
      </c>
      <c r="ED183" s="20" t="s">
        <v>562</v>
      </c>
      <c r="EE183" s="21">
        <v>220.98</v>
      </c>
    </row>
    <row r="184" spans="129:135" ht="16.5" customHeight="1" x14ac:dyDescent="0.25">
      <c r="DY184" s="16" t="str">
        <f t="shared" si="10"/>
        <v>Z3SIERRA</v>
      </c>
      <c r="DZ184" s="17" t="s">
        <v>625</v>
      </c>
      <c r="EA184" s="18" t="s">
        <v>69</v>
      </c>
      <c r="EB184" s="32" t="s">
        <v>621</v>
      </c>
      <c r="EC184" s="19" t="s">
        <v>626</v>
      </c>
      <c r="ED184" s="20" t="s">
        <v>562</v>
      </c>
      <c r="EE184" s="21">
        <v>167.52</v>
      </c>
    </row>
    <row r="185" spans="129:135" ht="16.5" customHeight="1" x14ac:dyDescent="0.25">
      <c r="DY185" s="16" t="str">
        <f t="shared" si="10"/>
        <v>AA1SIERRA</v>
      </c>
      <c r="DZ185" s="17" t="s">
        <v>629</v>
      </c>
      <c r="EA185" s="18" t="s">
        <v>69</v>
      </c>
      <c r="EB185" s="32" t="s">
        <v>630</v>
      </c>
      <c r="EC185" s="19" t="s">
        <v>631</v>
      </c>
      <c r="ED185" s="20" t="s">
        <v>56</v>
      </c>
      <c r="EE185" s="21">
        <v>237.18</v>
      </c>
    </row>
    <row r="186" spans="129:135" ht="16.5" customHeight="1" x14ac:dyDescent="0.25">
      <c r="DY186" s="16" t="str">
        <f t="shared" si="10"/>
        <v>AA2SIERRA</v>
      </c>
      <c r="DZ186" s="17" t="s">
        <v>633</v>
      </c>
      <c r="EA186" s="18" t="s">
        <v>69</v>
      </c>
      <c r="EB186" s="32" t="s">
        <v>630</v>
      </c>
      <c r="EC186" s="19" t="s">
        <v>634</v>
      </c>
      <c r="ED186" s="20" t="s">
        <v>56</v>
      </c>
      <c r="EE186" s="21">
        <v>219.84</v>
      </c>
    </row>
    <row r="187" spans="129:135" ht="16.5" customHeight="1" x14ac:dyDescent="0.25">
      <c r="DY187" s="16" t="str">
        <f t="shared" si="10"/>
        <v>AA3SIERRA</v>
      </c>
      <c r="DZ187" s="17" t="s">
        <v>636</v>
      </c>
      <c r="EA187" s="18" t="s">
        <v>69</v>
      </c>
      <c r="EB187" s="32" t="s">
        <v>630</v>
      </c>
      <c r="EC187" s="19" t="s">
        <v>637</v>
      </c>
      <c r="ED187" s="20" t="s">
        <v>56</v>
      </c>
      <c r="EE187" s="21">
        <v>197.3</v>
      </c>
    </row>
    <row r="188" spans="129:135" ht="16.5" customHeight="1" x14ac:dyDescent="0.25">
      <c r="DY188" s="16" t="str">
        <f t="shared" si="10"/>
        <v>BB1SIERRA</v>
      </c>
      <c r="DZ188" s="17" t="s">
        <v>640</v>
      </c>
      <c r="EA188" s="18" t="s">
        <v>69</v>
      </c>
      <c r="EB188" s="32" t="s">
        <v>641</v>
      </c>
      <c r="EC188" s="19" t="s">
        <v>642</v>
      </c>
      <c r="ED188" s="20" t="s">
        <v>582</v>
      </c>
      <c r="EE188" s="21">
        <v>524.62</v>
      </c>
    </row>
    <row r="189" spans="129:135" ht="16.5" customHeight="1" x14ac:dyDescent="0.25">
      <c r="DY189" s="16" t="str">
        <f t="shared" ref="DY189:DY252" si="11">+CONCATENATE(DZ189,EA189)</f>
        <v>BB2SIERRA</v>
      </c>
      <c r="DZ189" s="17" t="s">
        <v>645</v>
      </c>
      <c r="EA189" s="18" t="s">
        <v>69</v>
      </c>
      <c r="EB189" s="32" t="s">
        <v>641</v>
      </c>
      <c r="EC189" s="19" t="s">
        <v>646</v>
      </c>
      <c r="ED189" s="20" t="s">
        <v>582</v>
      </c>
      <c r="EE189" s="21">
        <v>306.85000000000002</v>
      </c>
    </row>
    <row r="190" spans="129:135" ht="16.5" customHeight="1" x14ac:dyDescent="0.25">
      <c r="DY190" s="16" t="str">
        <f t="shared" si="11"/>
        <v>CC1SIERRA</v>
      </c>
      <c r="DZ190" s="17" t="s">
        <v>648</v>
      </c>
      <c r="EA190" s="18" t="s">
        <v>69</v>
      </c>
      <c r="EB190" s="32" t="s">
        <v>649</v>
      </c>
      <c r="EC190" s="19" t="s">
        <v>650</v>
      </c>
      <c r="ED190" s="20" t="s">
        <v>562</v>
      </c>
      <c r="EE190" s="21">
        <v>125.86</v>
      </c>
    </row>
    <row r="191" spans="129:135" ht="16.5" customHeight="1" x14ac:dyDescent="0.25">
      <c r="DY191" s="16" t="str">
        <f t="shared" si="11"/>
        <v>CC2SIERRA</v>
      </c>
      <c r="DZ191" s="17" t="s">
        <v>653</v>
      </c>
      <c r="EA191" s="18" t="s">
        <v>69</v>
      </c>
      <c r="EB191" s="32" t="s">
        <v>649</v>
      </c>
      <c r="EC191" s="19" t="s">
        <v>654</v>
      </c>
      <c r="ED191" s="20" t="s">
        <v>562</v>
      </c>
      <c r="EE191" s="21">
        <v>138.27000000000001</v>
      </c>
    </row>
    <row r="192" spans="129:135" ht="16.5" customHeight="1" x14ac:dyDescent="0.25">
      <c r="DY192" s="16" t="str">
        <f t="shared" si="11"/>
        <v>DD1SIERRA</v>
      </c>
      <c r="DZ192" s="17" t="s">
        <v>657</v>
      </c>
      <c r="EA192" s="18" t="s">
        <v>69</v>
      </c>
      <c r="EB192" s="32" t="s">
        <v>658</v>
      </c>
      <c r="EC192" s="19" t="s">
        <v>659</v>
      </c>
      <c r="ED192" s="20" t="s">
        <v>56</v>
      </c>
      <c r="EE192" s="21">
        <v>193.86</v>
      </c>
    </row>
    <row r="193" spans="129:135" ht="16.5" customHeight="1" x14ac:dyDescent="0.25">
      <c r="DY193" s="16" t="str">
        <f t="shared" si="11"/>
        <v>EE1SIERRA</v>
      </c>
      <c r="DZ193" s="17" t="s">
        <v>662</v>
      </c>
      <c r="EA193" s="18" t="s">
        <v>69</v>
      </c>
      <c r="EB193" s="32" t="s">
        <v>663</v>
      </c>
      <c r="EC193" s="19" t="s">
        <v>664</v>
      </c>
      <c r="ED193" s="20" t="s">
        <v>313</v>
      </c>
      <c r="EE193" s="21">
        <v>1328.54</v>
      </c>
    </row>
    <row r="194" spans="129:135" ht="16.5" customHeight="1" x14ac:dyDescent="0.25">
      <c r="DY194" s="16" t="str">
        <f t="shared" si="11"/>
        <v>A1SELVA</v>
      </c>
      <c r="DZ194" s="17" t="s">
        <v>53</v>
      </c>
      <c r="EA194" s="18" t="s">
        <v>98</v>
      </c>
      <c r="EB194" s="19" t="s">
        <v>54</v>
      </c>
      <c r="EC194" s="32" t="s">
        <v>55</v>
      </c>
      <c r="ED194" s="20" t="s">
        <v>56</v>
      </c>
      <c r="EE194" s="21">
        <v>369.65</v>
      </c>
    </row>
    <row r="195" spans="129:135" ht="16.5" customHeight="1" x14ac:dyDescent="0.25">
      <c r="DY195" s="16" t="str">
        <f t="shared" si="11"/>
        <v>A2SELVA</v>
      </c>
      <c r="DZ195" s="17" t="s">
        <v>72</v>
      </c>
      <c r="EA195" s="18" t="s">
        <v>98</v>
      </c>
      <c r="EB195" s="19" t="s">
        <v>54</v>
      </c>
      <c r="EC195" s="32" t="s">
        <v>73</v>
      </c>
      <c r="ED195" s="20" t="s">
        <v>56</v>
      </c>
      <c r="EE195" s="21">
        <v>330.4</v>
      </c>
    </row>
    <row r="196" spans="129:135" ht="16.5" customHeight="1" x14ac:dyDescent="0.25">
      <c r="DY196" s="16" t="str">
        <f t="shared" si="11"/>
        <v>A3SELVA</v>
      </c>
      <c r="DZ196" s="17" t="s">
        <v>101</v>
      </c>
      <c r="EA196" s="18" t="s">
        <v>98</v>
      </c>
      <c r="EB196" s="19" t="s">
        <v>54</v>
      </c>
      <c r="EC196" s="19" t="s">
        <v>102</v>
      </c>
      <c r="ED196" s="20" t="s">
        <v>56</v>
      </c>
      <c r="EE196" s="21">
        <v>296.64999999999998</v>
      </c>
    </row>
    <row r="197" spans="129:135" ht="16.5" customHeight="1" x14ac:dyDescent="0.25">
      <c r="DY197" s="16" t="str">
        <f t="shared" si="11"/>
        <v>A4SELVA</v>
      </c>
      <c r="DZ197" s="17" t="s">
        <v>129</v>
      </c>
      <c r="EA197" s="18" t="s">
        <v>98</v>
      </c>
      <c r="EB197" s="19" t="s">
        <v>54</v>
      </c>
      <c r="EC197" s="19" t="s">
        <v>130</v>
      </c>
      <c r="ED197" s="20" t="s">
        <v>56</v>
      </c>
      <c r="EE197" s="21">
        <v>256.69</v>
      </c>
    </row>
    <row r="198" spans="129:135" ht="16.5" customHeight="1" x14ac:dyDescent="0.25">
      <c r="DY198" s="16" t="str">
        <f t="shared" si="11"/>
        <v>A5SELVA</v>
      </c>
      <c r="DZ198" s="17" t="s">
        <v>151</v>
      </c>
      <c r="EA198" s="18" t="s">
        <v>98</v>
      </c>
      <c r="EB198" s="19" t="s">
        <v>54</v>
      </c>
      <c r="EC198" s="19" t="s">
        <v>742</v>
      </c>
      <c r="ED198" s="20" t="s">
        <v>56</v>
      </c>
      <c r="EE198" s="21">
        <v>213.04</v>
      </c>
    </row>
    <row r="199" spans="129:135" ht="16.5" customHeight="1" x14ac:dyDescent="0.25">
      <c r="DY199" s="16" t="str">
        <f t="shared" si="11"/>
        <v>A6SELVA</v>
      </c>
      <c r="DZ199" s="17" t="s">
        <v>173</v>
      </c>
      <c r="EA199" s="18" t="s">
        <v>98</v>
      </c>
      <c r="EB199" s="19" t="s">
        <v>54</v>
      </c>
      <c r="EC199" s="19" t="s">
        <v>174</v>
      </c>
      <c r="ED199" s="20" t="s">
        <v>56</v>
      </c>
      <c r="EE199" s="21">
        <v>159.75</v>
      </c>
    </row>
    <row r="200" spans="129:135" ht="16.5" customHeight="1" x14ac:dyDescent="0.25">
      <c r="DY200" s="16" t="str">
        <f t="shared" si="11"/>
        <v>A7SELVA</v>
      </c>
      <c r="DZ200" s="17" t="s">
        <v>193</v>
      </c>
      <c r="EA200" s="18" t="s">
        <v>98</v>
      </c>
      <c r="EB200" s="19" t="s">
        <v>54</v>
      </c>
      <c r="EC200" s="19" t="s">
        <v>194</v>
      </c>
      <c r="ED200" s="20" t="s">
        <v>56</v>
      </c>
      <c r="EE200" s="21">
        <v>171.77</v>
      </c>
    </row>
    <row r="201" spans="129:135" ht="16.5" customHeight="1" x14ac:dyDescent="0.25">
      <c r="DY201" s="16" t="str">
        <f t="shared" si="11"/>
        <v>A8SELVA</v>
      </c>
      <c r="DZ201" s="17" t="s">
        <v>210</v>
      </c>
      <c r="EA201" s="18" t="s">
        <v>98</v>
      </c>
      <c r="EB201" s="19" t="s">
        <v>54</v>
      </c>
      <c r="EC201" s="19" t="s">
        <v>211</v>
      </c>
      <c r="ED201" s="20" t="s">
        <v>56</v>
      </c>
      <c r="EE201" s="21">
        <v>114.98</v>
      </c>
    </row>
    <row r="202" spans="129:135" ht="16.5" customHeight="1" x14ac:dyDescent="0.25">
      <c r="DY202" s="16" t="str">
        <f t="shared" si="11"/>
        <v>A9SELVA</v>
      </c>
      <c r="DZ202" s="17" t="s">
        <v>226</v>
      </c>
      <c r="EA202" s="18" t="s">
        <v>98</v>
      </c>
      <c r="EB202" s="19" t="s">
        <v>54</v>
      </c>
      <c r="EC202" s="19" t="s">
        <v>227</v>
      </c>
      <c r="ED202" s="20" t="s">
        <v>56</v>
      </c>
      <c r="EE202" s="21">
        <v>308.13</v>
      </c>
    </row>
    <row r="203" spans="129:135" ht="16.5" customHeight="1" x14ac:dyDescent="0.25">
      <c r="DY203" s="16" t="str">
        <f t="shared" si="11"/>
        <v>B1SELVA</v>
      </c>
      <c r="DZ203" s="17" t="s">
        <v>242</v>
      </c>
      <c r="EA203" s="18" t="s">
        <v>98</v>
      </c>
      <c r="EB203" s="19" t="s">
        <v>243</v>
      </c>
      <c r="EC203" s="19" t="s">
        <v>244</v>
      </c>
      <c r="ED203" s="20" t="s">
        <v>56</v>
      </c>
      <c r="EE203" s="21">
        <v>503.26</v>
      </c>
    </row>
    <row r="204" spans="129:135" ht="16.5" customHeight="1" x14ac:dyDescent="0.25">
      <c r="DY204" s="16" t="str">
        <f t="shared" si="11"/>
        <v>B2SELVA</v>
      </c>
      <c r="DZ204" s="17" t="s">
        <v>258</v>
      </c>
      <c r="EA204" s="18" t="s">
        <v>98</v>
      </c>
      <c r="EB204" s="19" t="s">
        <v>243</v>
      </c>
      <c r="EC204" s="19" t="s">
        <v>259</v>
      </c>
      <c r="ED204" s="20" t="s">
        <v>56</v>
      </c>
      <c r="EE204" s="21">
        <v>481.7</v>
      </c>
    </row>
    <row r="205" spans="129:135" ht="16.5" customHeight="1" x14ac:dyDescent="0.25">
      <c r="DY205" s="16" t="str">
        <f t="shared" si="11"/>
        <v>B3SELVA</v>
      </c>
      <c r="DZ205" s="17" t="s">
        <v>269</v>
      </c>
      <c r="EA205" s="18" t="s">
        <v>98</v>
      </c>
      <c r="EB205" s="19" t="s">
        <v>243</v>
      </c>
      <c r="EC205" s="19" t="s">
        <v>270</v>
      </c>
      <c r="ED205" s="20" t="s">
        <v>56</v>
      </c>
      <c r="EE205" s="21">
        <v>382.82</v>
      </c>
    </row>
    <row r="206" spans="129:135" ht="16.5" customHeight="1" x14ac:dyDescent="0.25">
      <c r="DY206" s="16" t="str">
        <f t="shared" si="11"/>
        <v>B4SELVA</v>
      </c>
      <c r="DZ206" s="17" t="s">
        <v>280</v>
      </c>
      <c r="EA206" s="18" t="s">
        <v>98</v>
      </c>
      <c r="EB206" s="19" t="s">
        <v>243</v>
      </c>
      <c r="EC206" s="19" t="s">
        <v>281</v>
      </c>
      <c r="ED206" s="20" t="s">
        <v>56</v>
      </c>
      <c r="EE206" s="21">
        <v>374.25</v>
      </c>
    </row>
    <row r="207" spans="129:135" ht="16.5" customHeight="1" x14ac:dyDescent="0.25">
      <c r="DY207" s="16" t="str">
        <f t="shared" si="11"/>
        <v>B5SELVA</v>
      </c>
      <c r="DZ207" s="17" t="s">
        <v>287</v>
      </c>
      <c r="EA207" s="18" t="s">
        <v>98</v>
      </c>
      <c r="EB207" s="19" t="s">
        <v>243</v>
      </c>
      <c r="EC207" s="19" t="s">
        <v>288</v>
      </c>
      <c r="ED207" s="20" t="s">
        <v>56</v>
      </c>
      <c r="EE207" s="21">
        <v>338.86</v>
      </c>
    </row>
    <row r="208" spans="129:135" ht="16.5" customHeight="1" x14ac:dyDescent="0.25">
      <c r="DY208" s="16" t="str">
        <f t="shared" si="11"/>
        <v>B6SELVA</v>
      </c>
      <c r="DZ208" s="17" t="s">
        <v>296</v>
      </c>
      <c r="EA208" s="18" t="s">
        <v>98</v>
      </c>
      <c r="EB208" s="19" t="s">
        <v>243</v>
      </c>
      <c r="EC208" s="19" t="s">
        <v>297</v>
      </c>
      <c r="ED208" s="20" t="s">
        <v>56</v>
      </c>
      <c r="EE208" s="21">
        <v>320.56</v>
      </c>
    </row>
    <row r="209" spans="129:135" ht="16.5" customHeight="1" x14ac:dyDescent="0.25">
      <c r="DY209" s="16" t="str">
        <f t="shared" si="11"/>
        <v>B7SELVA</v>
      </c>
      <c r="DZ209" s="17" t="s">
        <v>304</v>
      </c>
      <c r="EA209" s="18" t="s">
        <v>98</v>
      </c>
      <c r="EB209" s="19" t="s">
        <v>243</v>
      </c>
      <c r="EC209" s="19" t="s">
        <v>305</v>
      </c>
      <c r="ED209" s="20" t="s">
        <v>56</v>
      </c>
      <c r="EE209" s="21">
        <v>285.39</v>
      </c>
    </row>
    <row r="210" spans="129:135" ht="16.5" customHeight="1" x14ac:dyDescent="0.25">
      <c r="DY210" s="16" t="str">
        <f t="shared" si="11"/>
        <v>C1SELVA</v>
      </c>
      <c r="DZ210" s="17" t="s">
        <v>310</v>
      </c>
      <c r="EA210" s="18" t="s">
        <v>98</v>
      </c>
      <c r="EB210" s="19" t="s">
        <v>311</v>
      </c>
      <c r="EC210" s="19" t="s">
        <v>687</v>
      </c>
      <c r="ED210" s="20" t="s">
        <v>313</v>
      </c>
      <c r="EE210" s="21">
        <v>1048.6099999999999</v>
      </c>
    </row>
    <row r="211" spans="129:135" ht="16.5" customHeight="1" x14ac:dyDescent="0.25">
      <c r="DY211" s="16" t="str">
        <f t="shared" si="11"/>
        <v>C2SELVA</v>
      </c>
      <c r="DZ211" s="17" t="s">
        <v>316</v>
      </c>
      <c r="EA211" s="18" t="s">
        <v>98</v>
      </c>
      <c r="EB211" s="19" t="s">
        <v>311</v>
      </c>
      <c r="EC211" s="19" t="s">
        <v>317</v>
      </c>
      <c r="ED211" s="20" t="s">
        <v>313</v>
      </c>
      <c r="EE211" s="21">
        <v>1062.9100000000001</v>
      </c>
    </row>
    <row r="212" spans="129:135" ht="16.5" customHeight="1" x14ac:dyDescent="0.25">
      <c r="DY212" s="16" t="str">
        <f t="shared" si="11"/>
        <v>C3SELVA</v>
      </c>
      <c r="DZ212" s="17" t="s">
        <v>322</v>
      </c>
      <c r="EA212" s="18" t="s">
        <v>98</v>
      </c>
      <c r="EB212" s="19" t="s">
        <v>311</v>
      </c>
      <c r="EC212" s="19" t="s">
        <v>323</v>
      </c>
      <c r="ED212" s="20" t="s">
        <v>313</v>
      </c>
      <c r="EE212" s="21">
        <v>864.74</v>
      </c>
    </row>
    <row r="213" spans="129:135" ht="16.5" customHeight="1" x14ac:dyDescent="0.25">
      <c r="DY213" s="16" t="str">
        <f t="shared" si="11"/>
        <v>C4SELVA</v>
      </c>
      <c r="DZ213" s="17" t="s">
        <v>327</v>
      </c>
      <c r="EA213" s="18" t="s">
        <v>98</v>
      </c>
      <c r="EB213" s="19" t="s">
        <v>328</v>
      </c>
      <c r="EC213" s="19" t="s">
        <v>743</v>
      </c>
      <c r="ED213" s="20" t="s">
        <v>313</v>
      </c>
      <c r="EE213" s="21">
        <v>766.31</v>
      </c>
    </row>
    <row r="214" spans="129:135" ht="16.5" customHeight="1" x14ac:dyDescent="0.25">
      <c r="DY214" s="16" t="str">
        <f t="shared" si="11"/>
        <v>C5SELVA</v>
      </c>
      <c r="DZ214" s="17" t="s">
        <v>332</v>
      </c>
      <c r="EA214" s="18" t="s">
        <v>98</v>
      </c>
      <c r="EB214" s="19" t="s">
        <v>311</v>
      </c>
      <c r="EC214" s="19" t="s">
        <v>333</v>
      </c>
      <c r="ED214" s="20" t="s">
        <v>313</v>
      </c>
      <c r="EE214" s="21">
        <v>810.65</v>
      </c>
    </row>
    <row r="215" spans="129:135" ht="16.5" customHeight="1" x14ac:dyDescent="0.25">
      <c r="DY215" s="16" t="str">
        <f t="shared" si="11"/>
        <v>D1SELVA</v>
      </c>
      <c r="DZ215" s="17" t="s">
        <v>336</v>
      </c>
      <c r="EA215" s="18" t="s">
        <v>98</v>
      </c>
      <c r="EB215" s="19" t="s">
        <v>337</v>
      </c>
      <c r="EC215" s="19" t="s">
        <v>338</v>
      </c>
      <c r="ED215" s="20" t="s">
        <v>313</v>
      </c>
      <c r="EE215" s="21">
        <v>1067.31</v>
      </c>
    </row>
    <row r="216" spans="129:135" ht="16.5" customHeight="1" x14ac:dyDescent="0.25">
      <c r="DY216" s="16" t="str">
        <f t="shared" si="11"/>
        <v>D2SELVA</v>
      </c>
      <c r="DZ216" s="17" t="s">
        <v>343</v>
      </c>
      <c r="EA216" s="18" t="s">
        <v>98</v>
      </c>
      <c r="EB216" s="19" t="s">
        <v>337</v>
      </c>
      <c r="EC216" s="19" t="s">
        <v>344</v>
      </c>
      <c r="ED216" s="20" t="s">
        <v>313</v>
      </c>
      <c r="EE216" s="21">
        <v>1104.19</v>
      </c>
    </row>
    <row r="217" spans="129:135" ht="16.5" customHeight="1" x14ac:dyDescent="0.25">
      <c r="DY217" s="16" t="str">
        <f t="shared" si="11"/>
        <v>D3SELVA</v>
      </c>
      <c r="DZ217" s="17" t="s">
        <v>346</v>
      </c>
      <c r="EA217" s="18" t="s">
        <v>98</v>
      </c>
      <c r="EB217" s="19" t="s">
        <v>337</v>
      </c>
      <c r="EC217" s="19" t="s">
        <v>347</v>
      </c>
      <c r="ED217" s="20" t="s">
        <v>313</v>
      </c>
      <c r="EE217" s="21">
        <v>918.13</v>
      </c>
    </row>
    <row r="218" spans="129:135" ht="16.5" customHeight="1" x14ac:dyDescent="0.25">
      <c r="DY218" s="16" t="str">
        <f t="shared" si="11"/>
        <v>D4SELVA</v>
      </c>
      <c r="DZ218" s="17" t="s">
        <v>350</v>
      </c>
      <c r="EA218" s="18" t="s">
        <v>98</v>
      </c>
      <c r="EB218" s="19" t="s">
        <v>337</v>
      </c>
      <c r="EC218" s="19" t="s">
        <v>351</v>
      </c>
      <c r="ED218" s="20" t="s">
        <v>313</v>
      </c>
      <c r="EE218" s="21">
        <v>806.17</v>
      </c>
    </row>
    <row r="219" spans="129:135" ht="16.5" customHeight="1" x14ac:dyDescent="0.25">
      <c r="DY219" s="16" t="str">
        <f t="shared" si="11"/>
        <v>D5SELVA</v>
      </c>
      <c r="DZ219" s="17" t="s">
        <v>355</v>
      </c>
      <c r="EA219" s="18" t="s">
        <v>98</v>
      </c>
      <c r="EB219" s="19" t="s">
        <v>337</v>
      </c>
      <c r="EC219" s="19" t="s">
        <v>356</v>
      </c>
      <c r="ED219" s="20" t="s">
        <v>313</v>
      </c>
      <c r="EE219" s="21">
        <v>808.4</v>
      </c>
    </row>
    <row r="220" spans="129:135" ht="16.5" customHeight="1" x14ac:dyDescent="0.25">
      <c r="DY220" s="16" t="str">
        <f t="shared" si="11"/>
        <v>D6SELVA</v>
      </c>
      <c r="DZ220" s="17" t="s">
        <v>363</v>
      </c>
      <c r="EA220" s="18" t="s">
        <v>98</v>
      </c>
      <c r="EB220" s="19" t="s">
        <v>337</v>
      </c>
      <c r="EC220" s="19" t="s">
        <v>364</v>
      </c>
      <c r="ED220" s="20" t="s">
        <v>313</v>
      </c>
      <c r="EE220" s="21">
        <v>662.63</v>
      </c>
    </row>
    <row r="221" spans="129:135" ht="16.5" customHeight="1" x14ac:dyDescent="0.25">
      <c r="DY221" s="16" t="str">
        <f t="shared" si="11"/>
        <v>D7SELVA</v>
      </c>
      <c r="DZ221" s="17" t="s">
        <v>369</v>
      </c>
      <c r="EA221" s="18" t="s">
        <v>98</v>
      </c>
      <c r="EB221" s="19" t="s">
        <v>337</v>
      </c>
      <c r="EC221" s="19" t="s">
        <v>370</v>
      </c>
      <c r="ED221" s="20" t="s">
        <v>313</v>
      </c>
      <c r="EE221" s="21">
        <v>696.62</v>
      </c>
    </row>
    <row r="222" spans="129:135" ht="16.5" customHeight="1" x14ac:dyDescent="0.25">
      <c r="DY222" s="16" t="str">
        <f t="shared" si="11"/>
        <v>E1SELVA</v>
      </c>
      <c r="DZ222" s="17" t="s">
        <v>373</v>
      </c>
      <c r="EA222" s="18" t="s">
        <v>98</v>
      </c>
      <c r="EB222" s="19" t="s">
        <v>374</v>
      </c>
      <c r="EC222" s="19" t="s">
        <v>375</v>
      </c>
      <c r="ED222" s="20" t="s">
        <v>313</v>
      </c>
      <c r="EE222" s="21">
        <v>1112.95</v>
      </c>
    </row>
    <row r="223" spans="129:135" ht="16.5" customHeight="1" x14ac:dyDescent="0.25">
      <c r="DY223" s="16" t="str">
        <f t="shared" si="11"/>
        <v>E2SELVA</v>
      </c>
      <c r="DZ223" s="17" t="s">
        <v>378</v>
      </c>
      <c r="EA223" s="18" t="s">
        <v>98</v>
      </c>
      <c r="EB223" s="19" t="s">
        <v>374</v>
      </c>
      <c r="EC223" s="19" t="s">
        <v>379</v>
      </c>
      <c r="ED223" s="20" t="s">
        <v>313</v>
      </c>
      <c r="EE223" s="21">
        <v>924.84</v>
      </c>
    </row>
    <row r="224" spans="129:135" ht="16.5" customHeight="1" x14ac:dyDescent="0.25">
      <c r="DY224" s="16" t="str">
        <f t="shared" si="11"/>
        <v>E3SELVA</v>
      </c>
      <c r="DZ224" s="17" t="s">
        <v>382</v>
      </c>
      <c r="EA224" s="18" t="s">
        <v>98</v>
      </c>
      <c r="EB224" s="19" t="s">
        <v>374</v>
      </c>
      <c r="EC224" s="19" t="s">
        <v>383</v>
      </c>
      <c r="ED224" s="20" t="s">
        <v>313</v>
      </c>
      <c r="EE224" s="21">
        <v>879.36</v>
      </c>
    </row>
    <row r="225" spans="129:135" ht="16.5" customHeight="1" x14ac:dyDescent="0.25">
      <c r="DY225" s="16" t="str">
        <f t="shared" si="11"/>
        <v>E4SELVA</v>
      </c>
      <c r="DZ225" s="17" t="s">
        <v>386</v>
      </c>
      <c r="EA225" s="18" t="s">
        <v>98</v>
      </c>
      <c r="EB225" s="19" t="s">
        <v>374</v>
      </c>
      <c r="EC225" s="32" t="s">
        <v>387</v>
      </c>
      <c r="ED225" s="20" t="s">
        <v>313</v>
      </c>
      <c r="EE225" s="21">
        <v>699.79</v>
      </c>
    </row>
    <row r="226" spans="129:135" ht="16.5" customHeight="1" x14ac:dyDescent="0.25">
      <c r="DY226" s="16" t="str">
        <f t="shared" si="11"/>
        <v>F1SELVA</v>
      </c>
      <c r="DZ226" s="17" t="s">
        <v>390</v>
      </c>
      <c r="EA226" s="18" t="s">
        <v>98</v>
      </c>
      <c r="EB226" s="19" t="s">
        <v>391</v>
      </c>
      <c r="EC226" s="32" t="s">
        <v>392</v>
      </c>
      <c r="ED226" s="20" t="s">
        <v>56</v>
      </c>
      <c r="EE226" s="21">
        <v>128.54</v>
      </c>
    </row>
    <row r="227" spans="129:135" ht="16.5" customHeight="1" x14ac:dyDescent="0.25">
      <c r="DY227" s="16" t="str">
        <f t="shared" si="11"/>
        <v>F2SELVA</v>
      </c>
      <c r="DZ227" s="17" t="s">
        <v>395</v>
      </c>
      <c r="EA227" s="18" t="s">
        <v>98</v>
      </c>
      <c r="EB227" s="19" t="s">
        <v>707</v>
      </c>
      <c r="EC227" s="32" t="s">
        <v>396</v>
      </c>
      <c r="ED227" s="20" t="s">
        <v>56</v>
      </c>
      <c r="EE227" s="21">
        <v>100.91</v>
      </c>
    </row>
    <row r="228" spans="129:135" ht="16.5" customHeight="1" x14ac:dyDescent="0.25">
      <c r="DY228" s="16" t="str">
        <f t="shared" si="11"/>
        <v>F3SELVA</v>
      </c>
      <c r="DZ228" s="17" t="s">
        <v>399</v>
      </c>
      <c r="EA228" s="18" t="s">
        <v>98</v>
      </c>
      <c r="EB228" s="19" t="s">
        <v>707</v>
      </c>
      <c r="EC228" s="32" t="s">
        <v>744</v>
      </c>
      <c r="ED228" s="20" t="s">
        <v>56</v>
      </c>
      <c r="EE228" s="21">
        <v>101.57</v>
      </c>
    </row>
    <row r="229" spans="129:135" ht="16.5" customHeight="1" x14ac:dyDescent="0.25">
      <c r="DY229" s="16" t="str">
        <f t="shared" si="11"/>
        <v>F4SELVA</v>
      </c>
      <c r="DZ229" s="17" t="s">
        <v>404</v>
      </c>
      <c r="EA229" s="18" t="s">
        <v>98</v>
      </c>
      <c r="EB229" s="19" t="s">
        <v>707</v>
      </c>
      <c r="EC229" s="32" t="s">
        <v>405</v>
      </c>
      <c r="ED229" s="20" t="s">
        <v>56</v>
      </c>
      <c r="EE229" s="21">
        <v>78.900000000000006</v>
      </c>
    </row>
    <row r="230" spans="129:135" ht="16.5" customHeight="1" x14ac:dyDescent="0.25">
      <c r="DY230" s="16" t="str">
        <f t="shared" si="11"/>
        <v>G1SELVA</v>
      </c>
      <c r="DZ230" s="17" t="s">
        <v>418</v>
      </c>
      <c r="EA230" s="18" t="s">
        <v>98</v>
      </c>
      <c r="EB230" s="19" t="s">
        <v>419</v>
      </c>
      <c r="EC230" s="32" t="s">
        <v>420</v>
      </c>
      <c r="ED230" s="20" t="s">
        <v>313</v>
      </c>
      <c r="EE230" s="21">
        <v>1249.01</v>
      </c>
    </row>
    <row r="231" spans="129:135" ht="16.5" customHeight="1" x14ac:dyDescent="0.25">
      <c r="DY231" s="16" t="str">
        <f t="shared" si="11"/>
        <v>G2SELVA</v>
      </c>
      <c r="DZ231" s="17" t="s">
        <v>423</v>
      </c>
      <c r="EA231" s="18" t="s">
        <v>98</v>
      </c>
      <c r="EB231" s="19" t="s">
        <v>419</v>
      </c>
      <c r="EC231" s="32" t="s">
        <v>424</v>
      </c>
      <c r="ED231" s="20" t="s">
        <v>313</v>
      </c>
      <c r="EE231" s="21">
        <v>1047.98</v>
      </c>
    </row>
    <row r="232" spans="129:135" ht="16.5" customHeight="1" x14ac:dyDescent="0.25">
      <c r="DY232" s="16" t="str">
        <f t="shared" si="11"/>
        <v>G3SELVA</v>
      </c>
      <c r="DZ232" s="17" t="s">
        <v>428</v>
      </c>
      <c r="EA232" s="18" t="s">
        <v>98</v>
      </c>
      <c r="EB232" s="19" t="s">
        <v>419</v>
      </c>
      <c r="EC232" s="32" t="s">
        <v>429</v>
      </c>
      <c r="ED232" s="20" t="s">
        <v>313</v>
      </c>
      <c r="EE232" s="21">
        <v>311.13</v>
      </c>
    </row>
    <row r="233" spans="129:135" ht="16.5" customHeight="1" x14ac:dyDescent="0.25">
      <c r="DY233" s="16" t="str">
        <f t="shared" si="11"/>
        <v>H1SELVA</v>
      </c>
      <c r="DZ233" s="17" t="s">
        <v>433</v>
      </c>
      <c r="EA233" s="18" t="s">
        <v>98</v>
      </c>
      <c r="EB233" s="19" t="s">
        <v>434</v>
      </c>
      <c r="EC233" s="32" t="s">
        <v>435</v>
      </c>
      <c r="ED233" s="20" t="s">
        <v>436</v>
      </c>
      <c r="EE233" s="21">
        <v>5361.65</v>
      </c>
    </row>
    <row r="234" spans="129:135" ht="16.5" customHeight="1" x14ac:dyDescent="0.25">
      <c r="DY234" s="16" t="str">
        <f t="shared" si="11"/>
        <v>H2SELVA</v>
      </c>
      <c r="DZ234" s="17" t="s">
        <v>440</v>
      </c>
      <c r="EA234" s="18" t="s">
        <v>98</v>
      </c>
      <c r="EB234" s="19" t="s">
        <v>434</v>
      </c>
      <c r="EC234" s="32" t="s">
        <v>441</v>
      </c>
      <c r="ED234" s="20" t="s">
        <v>436</v>
      </c>
      <c r="EE234" s="21">
        <v>3241.24</v>
      </c>
    </row>
    <row r="235" spans="129:135" ht="16.5" customHeight="1" x14ac:dyDescent="0.25">
      <c r="DY235" s="16" t="str">
        <f t="shared" si="11"/>
        <v>I1SELVA</v>
      </c>
      <c r="DZ235" s="17" t="s">
        <v>444</v>
      </c>
      <c r="EA235" s="18" t="s">
        <v>98</v>
      </c>
      <c r="EB235" s="19" t="s">
        <v>445</v>
      </c>
      <c r="EC235" s="32" t="s">
        <v>446</v>
      </c>
      <c r="ED235" s="20" t="s">
        <v>313</v>
      </c>
      <c r="EE235" s="21">
        <v>1191.1400000000001</v>
      </c>
    </row>
    <row r="236" spans="129:135" ht="16.5" customHeight="1" x14ac:dyDescent="0.25">
      <c r="DY236" s="16" t="str">
        <f t="shared" si="11"/>
        <v>J1SELVA</v>
      </c>
      <c r="DZ236" s="17" t="s">
        <v>450</v>
      </c>
      <c r="EA236" s="18" t="s">
        <v>98</v>
      </c>
      <c r="EB236" s="19" t="s">
        <v>451</v>
      </c>
      <c r="EC236" s="32" t="s">
        <v>452</v>
      </c>
      <c r="ED236" s="20" t="s">
        <v>313</v>
      </c>
      <c r="EE236" s="21">
        <v>648.32000000000005</v>
      </c>
    </row>
    <row r="237" spans="129:135" ht="16.5" customHeight="1" x14ac:dyDescent="0.25">
      <c r="DY237" s="16" t="str">
        <f t="shared" si="11"/>
        <v>K1SELVA</v>
      </c>
      <c r="DZ237" s="17" t="s">
        <v>454</v>
      </c>
      <c r="EA237" s="18" t="s">
        <v>98</v>
      </c>
      <c r="EB237" s="19" t="s">
        <v>455</v>
      </c>
      <c r="EC237" s="32" t="s">
        <v>456</v>
      </c>
      <c r="ED237" s="20" t="s">
        <v>436</v>
      </c>
      <c r="EE237" s="21">
        <v>1733.56</v>
      </c>
    </row>
    <row r="238" spans="129:135" ht="16.5" customHeight="1" x14ac:dyDescent="0.25">
      <c r="DY238" s="16" t="str">
        <f t="shared" si="11"/>
        <v>L1SELVA</v>
      </c>
      <c r="DZ238" s="17" t="s">
        <v>460</v>
      </c>
      <c r="EA238" s="18" t="s">
        <v>98</v>
      </c>
      <c r="EB238" s="19" t="s">
        <v>461</v>
      </c>
      <c r="EC238" s="32" t="s">
        <v>462</v>
      </c>
      <c r="ED238" s="20" t="s">
        <v>313</v>
      </c>
      <c r="EE238" s="21">
        <v>1404.17</v>
      </c>
    </row>
    <row r="239" spans="129:135" ht="16.5" customHeight="1" x14ac:dyDescent="0.25">
      <c r="DY239" s="16" t="str">
        <f t="shared" si="11"/>
        <v>M1SELVA</v>
      </c>
      <c r="DZ239" s="17" t="s">
        <v>469</v>
      </c>
      <c r="EA239" s="18" t="s">
        <v>98</v>
      </c>
      <c r="EB239" s="19" t="s">
        <v>470</v>
      </c>
      <c r="EC239" s="32" t="s">
        <v>471</v>
      </c>
      <c r="ED239" s="20" t="s">
        <v>436</v>
      </c>
      <c r="EE239" s="21">
        <v>276.89999999999998</v>
      </c>
    </row>
    <row r="240" spans="129:135" ht="16.5" customHeight="1" x14ac:dyDescent="0.25">
      <c r="DY240" s="16" t="str">
        <f t="shared" si="11"/>
        <v>M2SELVA</v>
      </c>
      <c r="DZ240" s="17" t="s">
        <v>474</v>
      </c>
      <c r="EA240" s="18" t="s">
        <v>98</v>
      </c>
      <c r="EB240" s="19" t="s">
        <v>470</v>
      </c>
      <c r="EC240" s="32" t="s">
        <v>475</v>
      </c>
      <c r="ED240" s="20" t="s">
        <v>436</v>
      </c>
      <c r="EE240" s="21">
        <v>233.83</v>
      </c>
    </row>
    <row r="241" spans="129:135" ht="16.5" customHeight="1" x14ac:dyDescent="0.25">
      <c r="DY241" s="16" t="str">
        <f t="shared" si="11"/>
        <v>M3SELVA</v>
      </c>
      <c r="DZ241" s="17" t="s">
        <v>478</v>
      </c>
      <c r="EA241" s="18" t="s">
        <v>98</v>
      </c>
      <c r="EB241" s="19" t="s">
        <v>470</v>
      </c>
      <c r="EC241" s="32" t="s">
        <v>479</v>
      </c>
      <c r="ED241" s="20" t="s">
        <v>436</v>
      </c>
      <c r="EE241" s="21">
        <v>228.42</v>
      </c>
    </row>
    <row r="242" spans="129:135" ht="16.5" customHeight="1" x14ac:dyDescent="0.25">
      <c r="DY242" s="16" t="str">
        <f t="shared" si="11"/>
        <v>N1SELVA</v>
      </c>
      <c r="DZ242" s="17" t="s">
        <v>483</v>
      </c>
      <c r="EA242" s="18" t="s">
        <v>98</v>
      </c>
      <c r="EB242" s="19" t="s">
        <v>484</v>
      </c>
      <c r="EC242" s="32" t="s">
        <v>485</v>
      </c>
      <c r="ED242" s="20" t="s">
        <v>436</v>
      </c>
      <c r="EE242" s="21">
        <v>1980.28</v>
      </c>
    </row>
    <row r="243" spans="129:135" ht="16.5" customHeight="1" x14ac:dyDescent="0.25">
      <c r="DY243" s="16" t="str">
        <f t="shared" si="11"/>
        <v>O1SELVA</v>
      </c>
      <c r="DZ243" s="17" t="s">
        <v>488</v>
      </c>
      <c r="EA243" s="18" t="s">
        <v>98</v>
      </c>
      <c r="EB243" s="19" t="s">
        <v>489</v>
      </c>
      <c r="EC243" s="32" t="s">
        <v>745</v>
      </c>
      <c r="ED243" s="20" t="s">
        <v>56</v>
      </c>
      <c r="EE243" s="21">
        <v>171.11</v>
      </c>
    </row>
    <row r="244" spans="129:135" ht="16.5" customHeight="1" x14ac:dyDescent="0.25">
      <c r="DY244" s="16" t="str">
        <f t="shared" si="11"/>
        <v>O2SELVA</v>
      </c>
      <c r="DZ244" s="17" t="s">
        <v>493</v>
      </c>
      <c r="EA244" s="18" t="s">
        <v>98</v>
      </c>
      <c r="EB244" s="19" t="s">
        <v>489</v>
      </c>
      <c r="EC244" s="32" t="s">
        <v>494</v>
      </c>
      <c r="ED244" s="20" t="s">
        <v>56</v>
      </c>
      <c r="EE244" s="21">
        <v>157.47</v>
      </c>
    </row>
    <row r="245" spans="129:135" ht="16.5" customHeight="1" x14ac:dyDescent="0.25">
      <c r="DY245" s="16" t="str">
        <f t="shared" si="11"/>
        <v>O3SELVA</v>
      </c>
      <c r="DZ245" s="17" t="s">
        <v>498</v>
      </c>
      <c r="EA245" s="18" t="s">
        <v>98</v>
      </c>
      <c r="EB245" s="19" t="s">
        <v>489</v>
      </c>
      <c r="EC245" s="32" t="s">
        <v>499</v>
      </c>
      <c r="ED245" s="20" t="s">
        <v>56</v>
      </c>
      <c r="EE245" s="21">
        <v>113.07</v>
      </c>
    </row>
    <row r="246" spans="129:135" ht="16.5" customHeight="1" x14ac:dyDescent="0.25">
      <c r="DY246" s="16" t="str">
        <f t="shared" si="11"/>
        <v>O4SELVA</v>
      </c>
      <c r="DZ246" s="17" t="s">
        <v>503</v>
      </c>
      <c r="EA246" s="18" t="s">
        <v>98</v>
      </c>
      <c r="EB246" s="19" t="s">
        <v>489</v>
      </c>
      <c r="EC246" s="32" t="s">
        <v>504</v>
      </c>
      <c r="ED246" s="20" t="s">
        <v>56</v>
      </c>
      <c r="EE246" s="21">
        <v>90.28</v>
      </c>
    </row>
    <row r="247" spans="129:135" ht="16.5" customHeight="1" x14ac:dyDescent="0.25">
      <c r="DY247" s="16" t="str">
        <f t="shared" si="11"/>
        <v>P1SELVA</v>
      </c>
      <c r="DZ247" s="17" t="s">
        <v>508</v>
      </c>
      <c r="EA247" s="18" t="s">
        <v>98</v>
      </c>
      <c r="EB247" s="19" t="s">
        <v>509</v>
      </c>
      <c r="EC247" s="32" t="s">
        <v>510</v>
      </c>
      <c r="ED247" s="20" t="s">
        <v>313</v>
      </c>
      <c r="EE247" s="21">
        <v>4831.5</v>
      </c>
    </row>
    <row r="248" spans="129:135" ht="16.5" customHeight="1" x14ac:dyDescent="0.25">
      <c r="DY248" s="16" t="str">
        <f t="shared" si="11"/>
        <v>P2SELVA</v>
      </c>
      <c r="DZ248" s="17" t="s">
        <v>516</v>
      </c>
      <c r="EA248" s="18" t="s">
        <v>98</v>
      </c>
      <c r="EB248" s="19" t="s">
        <v>509</v>
      </c>
      <c r="EC248" s="32" t="s">
        <v>517</v>
      </c>
      <c r="ED248" s="20" t="s">
        <v>313</v>
      </c>
      <c r="EE248" s="21">
        <v>3858.94</v>
      </c>
    </row>
    <row r="249" spans="129:135" ht="16.5" customHeight="1" x14ac:dyDescent="0.25">
      <c r="DY249" s="16" t="str">
        <f t="shared" si="11"/>
        <v>P3SELVA</v>
      </c>
      <c r="DZ249" s="17" t="s">
        <v>521</v>
      </c>
      <c r="EA249" s="18" t="s">
        <v>98</v>
      </c>
      <c r="EB249" s="19" t="s">
        <v>509</v>
      </c>
      <c r="EC249" s="32" t="s">
        <v>522</v>
      </c>
      <c r="ED249" s="20" t="s">
        <v>313</v>
      </c>
      <c r="EE249" s="21">
        <v>1614.54</v>
      </c>
    </row>
    <row r="250" spans="129:135" ht="16.5" customHeight="1" x14ac:dyDescent="0.25">
      <c r="DY250" s="16" t="str">
        <f t="shared" si="11"/>
        <v>P4SELVA</v>
      </c>
      <c r="DZ250" s="17" t="s">
        <v>525</v>
      </c>
      <c r="EA250" s="18" t="s">
        <v>98</v>
      </c>
      <c r="EB250" s="19" t="s">
        <v>509</v>
      </c>
      <c r="EC250" s="32" t="s">
        <v>526</v>
      </c>
      <c r="ED250" s="20" t="s">
        <v>313</v>
      </c>
      <c r="EE250" s="21">
        <v>1309.26</v>
      </c>
    </row>
    <row r="251" spans="129:135" ht="16.5" customHeight="1" x14ac:dyDescent="0.25">
      <c r="DY251" s="16" t="str">
        <f t="shared" si="11"/>
        <v>Q1SELVA</v>
      </c>
      <c r="DZ251" s="17" t="s">
        <v>529</v>
      </c>
      <c r="EA251" s="18" t="s">
        <v>98</v>
      </c>
      <c r="EB251" s="19" t="s">
        <v>530</v>
      </c>
      <c r="EC251" s="32" t="s">
        <v>531</v>
      </c>
      <c r="ED251" s="20" t="s">
        <v>313</v>
      </c>
      <c r="EE251" s="21">
        <v>1177.52</v>
      </c>
    </row>
    <row r="252" spans="129:135" ht="16.5" customHeight="1" x14ac:dyDescent="0.25">
      <c r="DY252" s="16" t="str">
        <f t="shared" si="11"/>
        <v>Q2SELVA</v>
      </c>
      <c r="DZ252" s="17" t="s">
        <v>535</v>
      </c>
      <c r="EA252" s="18" t="s">
        <v>98</v>
      </c>
      <c r="EB252" s="19" t="s">
        <v>530</v>
      </c>
      <c r="EC252" s="32" t="s">
        <v>536</v>
      </c>
      <c r="ED252" s="20" t="s">
        <v>313</v>
      </c>
      <c r="EE252" s="21">
        <v>1072.23</v>
      </c>
    </row>
    <row r="253" spans="129:135" ht="16.5" customHeight="1" x14ac:dyDescent="0.25">
      <c r="DY253" s="16" t="str">
        <f t="shared" ref="DY253:DY284" si="12">+CONCATENATE(DZ253,EA253)</f>
        <v>Q3SELVA</v>
      </c>
      <c r="DZ253" s="17" t="s">
        <v>539</v>
      </c>
      <c r="EA253" s="18" t="s">
        <v>98</v>
      </c>
      <c r="EB253" s="19" t="s">
        <v>530</v>
      </c>
      <c r="EC253" s="32" t="s">
        <v>540</v>
      </c>
      <c r="ED253" s="20" t="s">
        <v>313</v>
      </c>
      <c r="EE253" s="21">
        <v>1048</v>
      </c>
    </row>
    <row r="254" spans="129:135" ht="16.5" customHeight="1" x14ac:dyDescent="0.25">
      <c r="DY254" s="16" t="str">
        <f t="shared" si="12"/>
        <v>Q4SELVA</v>
      </c>
      <c r="DZ254" s="17" t="s">
        <v>724</v>
      </c>
      <c r="EA254" s="18" t="s">
        <v>98</v>
      </c>
      <c r="EB254" s="19" t="s">
        <v>530</v>
      </c>
      <c r="EC254" s="32" t="s">
        <v>725</v>
      </c>
      <c r="ED254" s="20" t="s">
        <v>313</v>
      </c>
      <c r="EE254" s="21">
        <v>1038.44</v>
      </c>
    </row>
    <row r="255" spans="129:135" ht="16.5" customHeight="1" x14ac:dyDescent="0.25">
      <c r="DY255" s="16" t="str">
        <f t="shared" si="12"/>
        <v>Q5SELVA</v>
      </c>
      <c r="DZ255" s="17" t="s">
        <v>726</v>
      </c>
      <c r="EA255" s="18" t="s">
        <v>98</v>
      </c>
      <c r="EB255" s="19" t="s">
        <v>530</v>
      </c>
      <c r="EC255" s="32" t="s">
        <v>727</v>
      </c>
      <c r="ED255" s="20" t="s">
        <v>313</v>
      </c>
      <c r="EE255" s="21">
        <v>880.25</v>
      </c>
    </row>
    <row r="256" spans="129:135" ht="16.5" customHeight="1" x14ac:dyDescent="0.25">
      <c r="DY256" s="16" t="str">
        <f t="shared" si="12"/>
        <v>Q6SELVA</v>
      </c>
      <c r="DZ256" s="17" t="s">
        <v>729</v>
      </c>
      <c r="EA256" s="18" t="s">
        <v>98</v>
      </c>
      <c r="EB256" s="19" t="s">
        <v>530</v>
      </c>
      <c r="EC256" s="32" t="s">
        <v>730</v>
      </c>
      <c r="ED256" s="20" t="s">
        <v>313</v>
      </c>
      <c r="EE256" s="21">
        <v>876.05</v>
      </c>
    </row>
    <row r="257" spans="129:135" ht="16.5" customHeight="1" x14ac:dyDescent="0.25">
      <c r="DY257" s="16" t="str">
        <f t="shared" si="12"/>
        <v>R1SELVA</v>
      </c>
      <c r="DZ257" s="17" t="s">
        <v>544</v>
      </c>
      <c r="EA257" s="18" t="s">
        <v>98</v>
      </c>
      <c r="EB257" s="19" t="s">
        <v>545</v>
      </c>
      <c r="EC257" s="19" t="s">
        <v>546</v>
      </c>
      <c r="ED257" s="20" t="s">
        <v>436</v>
      </c>
      <c r="EE257" s="21">
        <v>7085.14</v>
      </c>
    </row>
    <row r="258" spans="129:135" ht="16.5" customHeight="1" x14ac:dyDescent="0.25">
      <c r="DY258" s="16" t="str">
        <f t="shared" si="12"/>
        <v>R2SELVA</v>
      </c>
      <c r="DZ258" s="17" t="s">
        <v>548</v>
      </c>
      <c r="EA258" s="18" t="s">
        <v>98</v>
      </c>
      <c r="EB258" s="19" t="s">
        <v>545</v>
      </c>
      <c r="EC258" s="19" t="s">
        <v>549</v>
      </c>
      <c r="ED258" s="20" t="s">
        <v>436</v>
      </c>
      <c r="EE258" s="21">
        <v>3728.13</v>
      </c>
    </row>
    <row r="259" spans="129:135" ht="16.5" customHeight="1" x14ac:dyDescent="0.25">
      <c r="DY259" s="16" t="str">
        <f t="shared" si="12"/>
        <v>R3SELVA</v>
      </c>
      <c r="DZ259" s="17" t="s">
        <v>732</v>
      </c>
      <c r="EA259" s="18" t="s">
        <v>98</v>
      </c>
      <c r="EB259" s="19" t="s">
        <v>545</v>
      </c>
      <c r="EC259" s="19" t="s">
        <v>733</v>
      </c>
      <c r="ED259" s="20" t="s">
        <v>436</v>
      </c>
      <c r="EE259" s="21">
        <v>3357.01</v>
      </c>
    </row>
    <row r="260" spans="129:135" ht="16.5" customHeight="1" x14ac:dyDescent="0.25">
      <c r="DY260" s="16" t="str">
        <f t="shared" si="12"/>
        <v>S1SELVA</v>
      </c>
      <c r="DZ260" s="17" t="s">
        <v>734</v>
      </c>
      <c r="EA260" s="18" t="s">
        <v>98</v>
      </c>
      <c r="EB260" s="19" t="s">
        <v>735</v>
      </c>
      <c r="EC260" s="19" t="s">
        <v>736</v>
      </c>
      <c r="ED260" s="20" t="s">
        <v>436</v>
      </c>
      <c r="EE260" s="21">
        <v>403.9</v>
      </c>
    </row>
    <row r="261" spans="129:135" ht="16.5" customHeight="1" x14ac:dyDescent="0.25">
      <c r="DY261" s="16" t="str">
        <f t="shared" si="12"/>
        <v>T1SELVA</v>
      </c>
      <c r="DZ261" s="17" t="s">
        <v>551</v>
      </c>
      <c r="EA261" s="18" t="s">
        <v>98</v>
      </c>
      <c r="EB261" s="19" t="s">
        <v>552</v>
      </c>
      <c r="EC261" s="19" t="s">
        <v>553</v>
      </c>
      <c r="ED261" s="20" t="s">
        <v>436</v>
      </c>
      <c r="EE261" s="21">
        <v>824.56</v>
      </c>
    </row>
    <row r="262" spans="129:135" ht="16.5" customHeight="1" x14ac:dyDescent="0.25">
      <c r="DY262" s="16" t="str">
        <f t="shared" si="12"/>
        <v>T2SELVA</v>
      </c>
      <c r="DZ262" s="17" t="s">
        <v>556</v>
      </c>
      <c r="EA262" s="18" t="s">
        <v>98</v>
      </c>
      <c r="EB262" s="19" t="s">
        <v>552</v>
      </c>
      <c r="EC262" s="19" t="s">
        <v>557</v>
      </c>
      <c r="ED262" s="20" t="s">
        <v>436</v>
      </c>
      <c r="EE262" s="21">
        <v>766.99</v>
      </c>
    </row>
    <row r="263" spans="129:135" ht="16.5" customHeight="1" x14ac:dyDescent="0.25">
      <c r="DY263" s="16" t="str">
        <f t="shared" si="12"/>
        <v>U1SELVA</v>
      </c>
      <c r="DZ263" s="17" t="s">
        <v>559</v>
      </c>
      <c r="EA263" s="18" t="s">
        <v>98</v>
      </c>
      <c r="EB263" s="19" t="s">
        <v>560</v>
      </c>
      <c r="EC263" s="19" t="s">
        <v>561</v>
      </c>
      <c r="ED263" s="20" t="s">
        <v>562</v>
      </c>
      <c r="EE263" s="21">
        <v>549.42999999999995</v>
      </c>
    </row>
    <row r="264" spans="129:135" ht="16.5" customHeight="1" x14ac:dyDescent="0.25">
      <c r="DY264" s="16" t="str">
        <f t="shared" si="12"/>
        <v>U2SELVA</v>
      </c>
      <c r="DZ264" s="17" t="s">
        <v>564</v>
      </c>
      <c r="EA264" s="18" t="s">
        <v>98</v>
      </c>
      <c r="EB264" s="19" t="s">
        <v>560</v>
      </c>
      <c r="EC264" s="19" t="s">
        <v>565</v>
      </c>
      <c r="ED264" s="20" t="s">
        <v>562</v>
      </c>
      <c r="EE264" s="21">
        <v>300.26</v>
      </c>
    </row>
    <row r="265" spans="129:135" ht="16.5" customHeight="1" x14ac:dyDescent="0.25">
      <c r="DY265" s="16" t="str">
        <f t="shared" si="12"/>
        <v>V1SELVA</v>
      </c>
      <c r="DZ265" s="17" t="s">
        <v>569</v>
      </c>
      <c r="EA265" s="18" t="s">
        <v>98</v>
      </c>
      <c r="EB265" s="19" t="s">
        <v>570</v>
      </c>
      <c r="EC265" s="19" t="s">
        <v>571</v>
      </c>
      <c r="ED265" s="20" t="s">
        <v>562</v>
      </c>
      <c r="EE265" s="21">
        <v>65.900000000000006</v>
      </c>
    </row>
    <row r="266" spans="129:135" ht="16.5" customHeight="1" x14ac:dyDescent="0.25">
      <c r="DY266" s="16" t="str">
        <f t="shared" si="12"/>
        <v>W1SELVA</v>
      </c>
      <c r="DZ266" s="17" t="s">
        <v>574</v>
      </c>
      <c r="EA266" s="18" t="s">
        <v>98</v>
      </c>
      <c r="EB266" s="19" t="s">
        <v>575</v>
      </c>
      <c r="EC266" s="19" t="s">
        <v>576</v>
      </c>
      <c r="ED266" s="20" t="s">
        <v>562</v>
      </c>
      <c r="EE266" s="21">
        <v>671.52</v>
      </c>
    </row>
    <row r="267" spans="129:135" ht="16.5" customHeight="1" x14ac:dyDescent="0.25">
      <c r="DY267" s="16" t="str">
        <f t="shared" si="12"/>
        <v>X1SELVA</v>
      </c>
      <c r="DZ267" s="17" t="s">
        <v>579</v>
      </c>
      <c r="EA267" s="18" t="s">
        <v>98</v>
      </c>
      <c r="EB267" s="19" t="s">
        <v>580</v>
      </c>
      <c r="EC267" s="19" t="s">
        <v>738</v>
      </c>
      <c r="ED267" s="20" t="s">
        <v>582</v>
      </c>
      <c r="EE267" s="21">
        <v>3434.99</v>
      </c>
    </row>
    <row r="268" spans="129:135" ht="16.5" customHeight="1" x14ac:dyDescent="0.25">
      <c r="DY268" s="16" t="str">
        <f t="shared" si="12"/>
        <v>X2SELVA</v>
      </c>
      <c r="DZ268" s="17" t="s">
        <v>584</v>
      </c>
      <c r="EA268" s="18" t="s">
        <v>98</v>
      </c>
      <c r="EB268" s="19" t="s">
        <v>580</v>
      </c>
      <c r="EC268" s="19" t="s">
        <v>585</v>
      </c>
      <c r="ED268" s="20" t="s">
        <v>582</v>
      </c>
      <c r="EE268" s="21">
        <v>2795.28</v>
      </c>
    </row>
    <row r="269" spans="129:135" ht="16.5" customHeight="1" x14ac:dyDescent="0.25">
      <c r="DY269" s="16" t="str">
        <f t="shared" si="12"/>
        <v>X3SELVA</v>
      </c>
      <c r="DZ269" s="17" t="s">
        <v>587</v>
      </c>
      <c r="EA269" s="18" t="s">
        <v>98</v>
      </c>
      <c r="EB269" s="19" t="s">
        <v>580</v>
      </c>
      <c r="EC269" s="19" t="s">
        <v>588</v>
      </c>
      <c r="ED269" s="20" t="s">
        <v>582</v>
      </c>
      <c r="EE269" s="21">
        <v>2422.36</v>
      </c>
    </row>
    <row r="270" spans="129:135" ht="16.5" customHeight="1" x14ac:dyDescent="0.25">
      <c r="DY270" s="16" t="str">
        <f t="shared" si="12"/>
        <v>X4SELVA</v>
      </c>
      <c r="DZ270" s="17" t="s">
        <v>590</v>
      </c>
      <c r="EA270" s="18" t="s">
        <v>98</v>
      </c>
      <c r="EB270" s="19" t="s">
        <v>580</v>
      </c>
      <c r="EC270" s="19" t="s">
        <v>591</v>
      </c>
      <c r="ED270" s="20" t="s">
        <v>582</v>
      </c>
      <c r="EE270" s="21">
        <v>1998.6</v>
      </c>
    </row>
    <row r="271" spans="129:135" ht="16.5" customHeight="1" x14ac:dyDescent="0.25">
      <c r="DY271" s="16" t="str">
        <f t="shared" si="12"/>
        <v>X5SELVA</v>
      </c>
      <c r="DZ271" s="17" t="s">
        <v>593</v>
      </c>
      <c r="EA271" s="18" t="s">
        <v>98</v>
      </c>
      <c r="EB271" s="19" t="s">
        <v>580</v>
      </c>
      <c r="EC271" s="19" t="s">
        <v>594</v>
      </c>
      <c r="ED271" s="20" t="s">
        <v>582</v>
      </c>
      <c r="EE271" s="21">
        <v>1733.56</v>
      </c>
    </row>
    <row r="272" spans="129:135" ht="16.5" customHeight="1" x14ac:dyDescent="0.25">
      <c r="DY272" s="16" t="str">
        <f t="shared" si="12"/>
        <v>X6SELVA</v>
      </c>
      <c r="DZ272" s="17" t="s">
        <v>596</v>
      </c>
      <c r="EA272" s="18" t="s">
        <v>98</v>
      </c>
      <c r="EB272" s="19" t="s">
        <v>580</v>
      </c>
      <c r="EC272" s="19" t="s">
        <v>597</v>
      </c>
      <c r="ED272" s="20" t="s">
        <v>582</v>
      </c>
      <c r="EE272" s="21">
        <v>1419.45</v>
      </c>
    </row>
    <row r="273" spans="129:135" ht="16.5" customHeight="1" x14ac:dyDescent="0.25">
      <c r="DY273" s="16" t="str">
        <f t="shared" si="12"/>
        <v>X7SELVA</v>
      </c>
      <c r="DZ273" s="17" t="s">
        <v>599</v>
      </c>
      <c r="EA273" s="18" t="s">
        <v>98</v>
      </c>
      <c r="EB273" s="19" t="s">
        <v>580</v>
      </c>
      <c r="EC273" s="19" t="s">
        <v>600</v>
      </c>
      <c r="ED273" s="20" t="s">
        <v>582</v>
      </c>
      <c r="EE273" s="21">
        <v>690.38</v>
      </c>
    </row>
    <row r="274" spans="129:135" ht="16.5" customHeight="1" x14ac:dyDescent="0.25">
      <c r="DY274" s="16" t="str">
        <f t="shared" si="12"/>
        <v>Y1SELVA</v>
      </c>
      <c r="DZ274" s="17" t="s">
        <v>602</v>
      </c>
      <c r="EA274" s="18" t="s">
        <v>98</v>
      </c>
      <c r="EB274" s="19" t="s">
        <v>603</v>
      </c>
      <c r="EC274" s="19" t="s">
        <v>604</v>
      </c>
      <c r="ED274" s="20" t="s">
        <v>56</v>
      </c>
      <c r="EE274" s="21">
        <v>111.45</v>
      </c>
    </row>
    <row r="275" spans="129:135" ht="16.5" customHeight="1" x14ac:dyDescent="0.25">
      <c r="DY275" s="16" t="str">
        <f t="shared" si="12"/>
        <v>Y2SELVA</v>
      </c>
      <c r="DZ275" s="17" t="s">
        <v>606</v>
      </c>
      <c r="EA275" s="18" t="s">
        <v>98</v>
      </c>
      <c r="EB275" s="19" t="s">
        <v>603</v>
      </c>
      <c r="EC275" s="19" t="s">
        <v>607</v>
      </c>
      <c r="ED275" s="20" t="s">
        <v>56</v>
      </c>
      <c r="EE275" s="21">
        <v>63.04</v>
      </c>
    </row>
    <row r="276" spans="129:135" ht="16.5" customHeight="1" x14ac:dyDescent="0.25">
      <c r="DY276" s="16" t="str">
        <f t="shared" si="12"/>
        <v>Y3SELVA</v>
      </c>
      <c r="DZ276" s="17" t="s">
        <v>609</v>
      </c>
      <c r="EA276" s="18" t="s">
        <v>98</v>
      </c>
      <c r="EB276" s="19" t="s">
        <v>603</v>
      </c>
      <c r="EC276" s="19" t="s">
        <v>610</v>
      </c>
      <c r="ED276" s="20" t="s">
        <v>56</v>
      </c>
      <c r="EE276" s="21">
        <v>59.65</v>
      </c>
    </row>
    <row r="277" spans="129:135" ht="16.5" customHeight="1" x14ac:dyDescent="0.25">
      <c r="DY277" s="16" t="str">
        <f t="shared" si="12"/>
        <v>Y4SELVA</v>
      </c>
      <c r="DZ277" s="17" t="s">
        <v>612</v>
      </c>
      <c r="EA277" s="18" t="s">
        <v>98</v>
      </c>
      <c r="EB277" s="19" t="s">
        <v>603</v>
      </c>
      <c r="EC277" s="19" t="s">
        <v>613</v>
      </c>
      <c r="ED277" s="20" t="s">
        <v>56</v>
      </c>
      <c r="EE277" s="21">
        <v>34.380000000000003</v>
      </c>
    </row>
    <row r="278" spans="129:135" ht="16.5" customHeight="1" x14ac:dyDescent="0.25">
      <c r="DY278" s="16" t="str">
        <f t="shared" si="12"/>
        <v>Z1SELVA</v>
      </c>
      <c r="DZ278" s="17" t="s">
        <v>616</v>
      </c>
      <c r="EA278" s="18" t="s">
        <v>98</v>
      </c>
      <c r="EB278" s="19" t="s">
        <v>617</v>
      </c>
      <c r="EC278" s="19" t="s">
        <v>618</v>
      </c>
      <c r="ED278" s="20" t="s">
        <v>562</v>
      </c>
      <c r="EE278" s="21">
        <v>335</v>
      </c>
    </row>
    <row r="279" spans="129:135" ht="16.5" customHeight="1" x14ac:dyDescent="0.25">
      <c r="DY279" s="16" t="str">
        <f t="shared" si="12"/>
        <v>Z2SELVA</v>
      </c>
      <c r="DZ279" s="17" t="s">
        <v>620</v>
      </c>
      <c r="EA279" s="18" t="s">
        <v>98</v>
      </c>
      <c r="EB279" s="19" t="s">
        <v>621</v>
      </c>
      <c r="EC279" s="19" t="s">
        <v>622</v>
      </c>
      <c r="ED279" s="20" t="s">
        <v>562</v>
      </c>
      <c r="EE279" s="21">
        <v>183.31</v>
      </c>
    </row>
    <row r="280" spans="129:135" ht="16.5" customHeight="1" x14ac:dyDescent="0.25">
      <c r="DY280" s="16" t="str">
        <f t="shared" si="12"/>
        <v>Z3SELVA</v>
      </c>
      <c r="DZ280" s="17" t="s">
        <v>625</v>
      </c>
      <c r="EA280" s="18" t="s">
        <v>98</v>
      </c>
      <c r="EB280" s="19" t="s">
        <v>621</v>
      </c>
      <c r="EC280" s="19" t="s">
        <v>626</v>
      </c>
      <c r="ED280" s="20" t="s">
        <v>562</v>
      </c>
      <c r="EE280" s="21">
        <v>138.96</v>
      </c>
    </row>
    <row r="281" spans="129:135" ht="16.5" customHeight="1" x14ac:dyDescent="0.25">
      <c r="DY281" s="16" t="str">
        <f t="shared" si="12"/>
        <v>AA1SELVA</v>
      </c>
      <c r="DZ281" s="17" t="s">
        <v>629</v>
      </c>
      <c r="EA281" s="18" t="s">
        <v>98</v>
      </c>
      <c r="EB281" s="19" t="s">
        <v>630</v>
      </c>
      <c r="EC281" s="19" t="s">
        <v>631</v>
      </c>
      <c r="ED281" s="20" t="s">
        <v>56</v>
      </c>
      <c r="EE281" s="21">
        <v>186.23</v>
      </c>
    </row>
    <row r="282" spans="129:135" ht="16.5" customHeight="1" x14ac:dyDescent="0.25">
      <c r="DY282" s="16" t="str">
        <f t="shared" si="12"/>
        <v>AA2SELVA</v>
      </c>
      <c r="DZ282" s="17" t="s">
        <v>633</v>
      </c>
      <c r="EA282" s="18" t="s">
        <v>98</v>
      </c>
      <c r="EB282" s="19" t="s">
        <v>630</v>
      </c>
      <c r="EC282" s="19" t="s">
        <v>634</v>
      </c>
      <c r="ED282" s="20" t="s">
        <v>56</v>
      </c>
      <c r="EE282" s="21">
        <v>175.61</v>
      </c>
    </row>
    <row r="283" spans="129:135" ht="16.5" customHeight="1" x14ac:dyDescent="0.25">
      <c r="DY283" s="16" t="str">
        <f t="shared" si="12"/>
        <v>AA3SELVA</v>
      </c>
      <c r="DZ283" s="17" t="s">
        <v>636</v>
      </c>
      <c r="EA283" s="18" t="s">
        <v>98</v>
      </c>
      <c r="EB283" s="19" t="s">
        <v>630</v>
      </c>
      <c r="EC283" s="19" t="s">
        <v>637</v>
      </c>
      <c r="ED283" s="20" t="s">
        <v>56</v>
      </c>
      <c r="EE283" s="21">
        <v>157.49</v>
      </c>
    </row>
    <row r="284" spans="129:135" ht="16.5" customHeight="1" x14ac:dyDescent="0.25">
      <c r="DY284" s="16" t="str">
        <f t="shared" si="12"/>
        <v>BB1SELVA</v>
      </c>
      <c r="DZ284" s="17" t="s">
        <v>640</v>
      </c>
      <c r="EA284" s="18" t="s">
        <v>98</v>
      </c>
      <c r="EB284" s="19" t="s">
        <v>641</v>
      </c>
      <c r="EC284" s="19" t="s">
        <v>642</v>
      </c>
      <c r="ED284" s="20" t="s">
        <v>582</v>
      </c>
      <c r="EE284" s="21">
        <v>345.75</v>
      </c>
    </row>
    <row r="285" spans="129:135" ht="16.5" customHeight="1" x14ac:dyDescent="0.25">
      <c r="DZ285" s="17" t="s">
        <v>645</v>
      </c>
      <c r="EA285" s="18" t="s">
        <v>98</v>
      </c>
      <c r="EB285" s="19" t="s">
        <v>641</v>
      </c>
      <c r="EC285" s="19" t="s">
        <v>646</v>
      </c>
      <c r="ED285" s="20" t="s">
        <v>582</v>
      </c>
      <c r="EE285" s="21">
        <v>207.66</v>
      </c>
    </row>
    <row r="286" spans="129:135" x14ac:dyDescent="0.25">
      <c r="DZ286" s="17" t="s">
        <v>648</v>
      </c>
      <c r="EA286" s="18" t="s">
        <v>98</v>
      </c>
      <c r="EB286" s="19" t="s">
        <v>649</v>
      </c>
      <c r="EC286" s="19" t="s">
        <v>650</v>
      </c>
      <c r="ED286" s="20" t="s">
        <v>562</v>
      </c>
      <c r="EE286" s="21">
        <v>100.17</v>
      </c>
    </row>
    <row r="287" spans="129:135" x14ac:dyDescent="0.25">
      <c r="DZ287" s="17" t="s">
        <v>653</v>
      </c>
      <c r="EA287" s="18" t="s">
        <v>98</v>
      </c>
      <c r="EB287" s="19" t="s">
        <v>649</v>
      </c>
      <c r="EC287" s="19" t="s">
        <v>654</v>
      </c>
      <c r="ED287" s="20" t="s">
        <v>562</v>
      </c>
      <c r="EE287" s="21">
        <v>113.19</v>
      </c>
    </row>
    <row r="288" spans="129:135" x14ac:dyDescent="0.25">
      <c r="DZ288" s="17" t="s">
        <v>657</v>
      </c>
      <c r="EA288" s="18" t="s">
        <v>98</v>
      </c>
      <c r="EB288" s="19" t="s">
        <v>658</v>
      </c>
      <c r="EC288" s="19" t="s">
        <v>659</v>
      </c>
      <c r="ED288" s="20" t="s">
        <v>56</v>
      </c>
      <c r="EE288" s="21">
        <v>155.94</v>
      </c>
    </row>
    <row r="289" spans="130:135" x14ac:dyDescent="0.25">
      <c r="DZ289" s="17" t="s">
        <v>662</v>
      </c>
      <c r="EA289" s="18" t="s">
        <v>98</v>
      </c>
      <c r="EB289" s="19" t="s">
        <v>663</v>
      </c>
      <c r="EC289" s="19" t="s">
        <v>664</v>
      </c>
      <c r="ED289" s="20" t="s">
        <v>313</v>
      </c>
      <c r="EE289" s="21">
        <v>1027.19</v>
      </c>
    </row>
  </sheetData>
  <mergeCells count="258">
    <mergeCell ref="M53:N53"/>
    <mergeCell ref="M49:O49"/>
    <mergeCell ref="G49:H49"/>
    <mergeCell ref="K49:L49"/>
    <mergeCell ref="G67:I67"/>
    <mergeCell ref="B56:I56"/>
    <mergeCell ref="B57:I57"/>
    <mergeCell ref="C67:F67"/>
    <mergeCell ref="G59:I59"/>
    <mergeCell ref="G65:I65"/>
    <mergeCell ref="B60:C60"/>
    <mergeCell ref="G66:I66"/>
    <mergeCell ref="B55:I55"/>
    <mergeCell ref="G53:I53"/>
    <mergeCell ref="C42:D42"/>
    <mergeCell ref="C43:D43"/>
    <mergeCell ref="C44:D44"/>
    <mergeCell ref="J46:K46"/>
    <mergeCell ref="S46:T46"/>
    <mergeCell ref="S48:T48"/>
    <mergeCell ref="S50:T50"/>
    <mergeCell ref="S51:T51"/>
    <mergeCell ref="L44:O44"/>
    <mergeCell ref="C47:E47"/>
    <mergeCell ref="G47:H47"/>
    <mergeCell ref="G48:H48"/>
    <mergeCell ref="G50:H50"/>
    <mergeCell ref="G51:H51"/>
    <mergeCell ref="Q48:R48"/>
    <mergeCell ref="Q51:R51"/>
    <mergeCell ref="C48:E48"/>
    <mergeCell ref="C50:E50"/>
    <mergeCell ref="K50:L50"/>
    <mergeCell ref="C49:E49"/>
    <mergeCell ref="Q49:R49"/>
    <mergeCell ref="S49:T49"/>
    <mergeCell ref="P43:R43"/>
    <mergeCell ref="G43:I43"/>
    <mergeCell ref="J73:K73"/>
    <mergeCell ref="J85:K85"/>
    <mergeCell ref="J74:K74"/>
    <mergeCell ref="K47:L47"/>
    <mergeCell ref="K48:L48"/>
    <mergeCell ref="J75:K75"/>
    <mergeCell ref="K51:L51"/>
    <mergeCell ref="D60:T60"/>
    <mergeCell ref="J81:K81"/>
    <mergeCell ref="J82:K82"/>
    <mergeCell ref="J66:K66"/>
    <mergeCell ref="J67:K67"/>
    <mergeCell ref="J54:O54"/>
    <mergeCell ref="B61:T61"/>
    <mergeCell ref="J79:K79"/>
    <mergeCell ref="S56:T56"/>
    <mergeCell ref="R55:S55"/>
    <mergeCell ref="J84:K84"/>
    <mergeCell ref="G83:I83"/>
    <mergeCell ref="G84:I84"/>
    <mergeCell ref="J68:K68"/>
    <mergeCell ref="J69:K69"/>
    <mergeCell ref="G52:I52"/>
    <mergeCell ref="M52:N52"/>
    <mergeCell ref="P38:R38"/>
    <mergeCell ref="S38:T38"/>
    <mergeCell ref="P39:R39"/>
    <mergeCell ref="S39:T39"/>
    <mergeCell ref="M51:O51"/>
    <mergeCell ref="P46:R46"/>
    <mergeCell ref="M50:O50"/>
    <mergeCell ref="M47:O47"/>
    <mergeCell ref="Q50:R50"/>
    <mergeCell ref="Q47:R47"/>
    <mergeCell ref="L40:O40"/>
    <mergeCell ref="P40:R40"/>
    <mergeCell ref="L41:O41"/>
    <mergeCell ref="L43:O43"/>
    <mergeCell ref="S40:T40"/>
    <mergeCell ref="S42:T42"/>
    <mergeCell ref="P44:R44"/>
    <mergeCell ref="P41:R41"/>
    <mergeCell ref="S41:T41"/>
    <mergeCell ref="L46:O46"/>
    <mergeCell ref="P42:R42"/>
    <mergeCell ref="S47:T47"/>
    <mergeCell ref="S43:T43"/>
    <mergeCell ref="S44:T44"/>
    <mergeCell ref="G99:I99"/>
    <mergeCell ref="G100:I100"/>
    <mergeCell ref="G101:I101"/>
    <mergeCell ref="J38:K38"/>
    <mergeCell ref="J39:K39"/>
    <mergeCell ref="J40:K40"/>
    <mergeCell ref="J42:K42"/>
    <mergeCell ref="J43:K43"/>
    <mergeCell ref="J44:K44"/>
    <mergeCell ref="J59:K59"/>
    <mergeCell ref="G94:I94"/>
    <mergeCell ref="G95:I95"/>
    <mergeCell ref="G96:I96"/>
    <mergeCell ref="G97:I97"/>
    <mergeCell ref="G98:I98"/>
    <mergeCell ref="B58:I58"/>
    <mergeCell ref="G88:I88"/>
    <mergeCell ref="G89:I89"/>
    <mergeCell ref="G91:I91"/>
    <mergeCell ref="G92:I92"/>
    <mergeCell ref="G93:I93"/>
    <mergeCell ref="G82:I82"/>
    <mergeCell ref="J77:K77"/>
    <mergeCell ref="J78:K78"/>
    <mergeCell ref="C41:D41"/>
    <mergeCell ref="C40:D40"/>
    <mergeCell ref="C39:D39"/>
    <mergeCell ref="L39:O39"/>
    <mergeCell ref="G85:I85"/>
    <mergeCell ref="G79:I79"/>
    <mergeCell ref="G80:I80"/>
    <mergeCell ref="G81:I81"/>
    <mergeCell ref="G71:I71"/>
    <mergeCell ref="G72:I72"/>
    <mergeCell ref="G73:I73"/>
    <mergeCell ref="G74:I74"/>
    <mergeCell ref="G75:I75"/>
    <mergeCell ref="G76:I76"/>
    <mergeCell ref="J70:K70"/>
    <mergeCell ref="J71:K71"/>
    <mergeCell ref="J65:K65"/>
    <mergeCell ref="J80:K80"/>
    <mergeCell ref="J56:O56"/>
    <mergeCell ref="J83:K83"/>
    <mergeCell ref="C68:F68"/>
    <mergeCell ref="B54:I54"/>
    <mergeCell ref="J58:O58"/>
    <mergeCell ref="L42:O42"/>
    <mergeCell ref="M90:N90"/>
    <mergeCell ref="M88:N88"/>
    <mergeCell ref="M89:N89"/>
    <mergeCell ref="M82:N82"/>
    <mergeCell ref="M83:N83"/>
    <mergeCell ref="M76:N76"/>
    <mergeCell ref="M77:N77"/>
    <mergeCell ref="C51:E51"/>
    <mergeCell ref="M85:N85"/>
    <mergeCell ref="M86:N86"/>
    <mergeCell ref="M87:N87"/>
    <mergeCell ref="M84:N84"/>
    <mergeCell ref="M68:R68"/>
    <mergeCell ref="G86:I86"/>
    <mergeCell ref="G87:I87"/>
    <mergeCell ref="G90:I90"/>
    <mergeCell ref="G77:I77"/>
    <mergeCell ref="G78:I78"/>
    <mergeCell ref="G70:I70"/>
    <mergeCell ref="G69:I69"/>
    <mergeCell ref="G68:I68"/>
    <mergeCell ref="J76:K76"/>
    <mergeCell ref="J86:K86"/>
    <mergeCell ref="J72:K72"/>
    <mergeCell ref="M79:N79"/>
    <mergeCell ref="M80:N80"/>
    <mergeCell ref="M81:N81"/>
    <mergeCell ref="M67:R67"/>
    <mergeCell ref="J57:O57"/>
    <mergeCell ref="M78:N78"/>
    <mergeCell ref="B2:T2"/>
    <mergeCell ref="O5:Q5"/>
    <mergeCell ref="O7:Q8"/>
    <mergeCell ref="M72:N72"/>
    <mergeCell ref="M73:N73"/>
    <mergeCell ref="M74:N74"/>
    <mergeCell ref="M75:N75"/>
    <mergeCell ref="O11:R11"/>
    <mergeCell ref="M69:N69"/>
    <mergeCell ref="M70:N70"/>
    <mergeCell ref="M71:N71"/>
    <mergeCell ref="M59:N59"/>
    <mergeCell ref="M48:O48"/>
    <mergeCell ref="M65:N65"/>
    <mergeCell ref="J55:O55"/>
    <mergeCell ref="J41:K41"/>
    <mergeCell ref="G44:I44"/>
    <mergeCell ref="C38:D38"/>
    <mergeCell ref="G41:I41"/>
    <mergeCell ref="G42:I42"/>
    <mergeCell ref="H37:I37"/>
    <mergeCell ref="G38:I38"/>
    <mergeCell ref="G39:I39"/>
    <mergeCell ref="G40:I40"/>
    <mergeCell ref="H5:K5"/>
    <mergeCell ref="H6:K6"/>
    <mergeCell ref="H7:K7"/>
    <mergeCell ref="H8:K8"/>
    <mergeCell ref="I10:M10"/>
    <mergeCell ref="C19:Q19"/>
    <mergeCell ref="H31:I31"/>
    <mergeCell ref="H32:I32"/>
    <mergeCell ref="H33:I33"/>
    <mergeCell ref="H35:I35"/>
    <mergeCell ref="K31:L31"/>
    <mergeCell ref="K32:L32"/>
    <mergeCell ref="M37:N37"/>
    <mergeCell ref="K33:L33"/>
    <mergeCell ref="H34:I34"/>
    <mergeCell ref="K35:L35"/>
    <mergeCell ref="K34:L34"/>
    <mergeCell ref="L38:O38"/>
    <mergeCell ref="O10:T10"/>
    <mergeCell ref="R5:T5"/>
    <mergeCell ref="R7:T8"/>
    <mergeCell ref="S13:T13"/>
    <mergeCell ref="C17:Q17"/>
    <mergeCell ref="S11:T11"/>
    <mergeCell ref="S12:T12"/>
    <mergeCell ref="O13:R13"/>
    <mergeCell ref="O14:Q14"/>
    <mergeCell ref="R14:T14"/>
    <mergeCell ref="O12:R12"/>
    <mergeCell ref="I13:K13"/>
    <mergeCell ref="C5:G5"/>
    <mergeCell ref="C6:G6"/>
    <mergeCell ref="C7:G7"/>
    <mergeCell ref="C8:G8"/>
    <mergeCell ref="C14:G14"/>
    <mergeCell ref="C10:G10"/>
    <mergeCell ref="C11:G11"/>
    <mergeCell ref="C12:G12"/>
    <mergeCell ref="C13:G13"/>
    <mergeCell ref="I11:L11"/>
    <mergeCell ref="L13:M13"/>
    <mergeCell ref="I14:L14"/>
    <mergeCell ref="H30:I30"/>
    <mergeCell ref="K30:L30"/>
    <mergeCell ref="G28:I28"/>
    <mergeCell ref="H29:I29"/>
    <mergeCell ref="J28:L28"/>
    <mergeCell ref="K29:L29"/>
    <mergeCell ref="C20:Q20"/>
    <mergeCell ref="R20:S20"/>
    <mergeCell ref="D28:D29"/>
    <mergeCell ref="B24:D24"/>
    <mergeCell ref="E24:H24"/>
    <mergeCell ref="I24:O24"/>
    <mergeCell ref="I25:O25"/>
    <mergeCell ref="E28:F28"/>
    <mergeCell ref="B25:C25"/>
    <mergeCell ref="B23:O23"/>
    <mergeCell ref="I12:L12"/>
    <mergeCell ref="B28:B29"/>
    <mergeCell ref="C28:C29"/>
    <mergeCell ref="R19:S19"/>
    <mergeCell ref="R18:S18"/>
    <mergeCell ref="P21:Q21"/>
    <mergeCell ref="R21:S21"/>
    <mergeCell ref="E25:H25"/>
    <mergeCell ref="C18:Q18"/>
    <mergeCell ref="R17:S17"/>
    <mergeCell ref="R16:S16"/>
    <mergeCell ref="B16:Q16"/>
  </mergeCells>
  <dataValidations count="14">
    <dataValidation type="list" allowBlank="1" showErrorMessage="1" errorTitle="Erro!!" error="Elija una opción válida." sqref="R7" xr:uid="{00000000-0002-0000-0000-000000000000}">
      <formula1>$DN$2:$DN$4</formula1>
    </dataValidation>
    <dataValidation type="list" allowBlank="1" showErrorMessage="1" errorTitle="Error!!" error="Elija una opción válida." sqref="M11" xr:uid="{00000000-0002-0000-0000-000001000000}">
      <formula1>$DM$2:$DM$3</formula1>
    </dataValidation>
    <dataValidation type="list" allowBlank="1" showErrorMessage="1" errorTitle="Error!!" error="Elija una opción válida." sqref="J30:J35 G30:G35 E30:E35" xr:uid="{00000000-0002-0000-0000-000002000000}">
      <formula1>$DO$2:$DO$10</formula1>
    </dataValidation>
    <dataValidation type="list" allowBlank="1" showErrorMessage="1" errorTitle="Error!!" error="Elija una opción válida." sqref="K48:K51 C30:C35" xr:uid="{00000000-0002-0000-0000-000003000000}">
      <formula1>$DP$2:$DP$4</formula1>
    </dataValidation>
    <dataValidation type="list" allowBlank="1" showErrorMessage="1" errorTitle="Error!!" error="Elija una opción válida." sqref="M48:M51 D30:D35" xr:uid="{00000000-0002-0000-0000-000004000000}">
      <formula1>$DQ$2:$DQ$5</formula1>
    </dataValidation>
    <dataValidation type="custom" operator="equal" allowBlank="1" showInputMessage="1" showErrorMessage="1" errorTitle="Aviso!!" error="Indicó que el terreno NO se encuentra inscrito en Registros Públicos." sqref="L13:M13" xr:uid="{00000000-0002-0000-0000-000005000000}">
      <formula1>M12="SI"</formula1>
    </dataValidation>
    <dataValidation type="list" allowBlank="1" showErrorMessage="1" errorTitle="Error!!" error="Si el terreno se encuentra saneado, ya no es necesario registrar éstos datos." sqref="S11:T13" xr:uid="{00000000-0002-0000-0000-000006000000}">
      <formula1>IF($M$11="NO",LISTA,"")</formula1>
    </dataValidation>
    <dataValidation type="list" allowBlank="1" showErrorMessage="1" errorTitle="Error!!" error="Elija una opción válida." sqref="M14" xr:uid="{00000000-0002-0000-0000-000007000000}">
      <formula1>IF($M$11="SI",LISTA,"")</formula1>
    </dataValidation>
    <dataValidation type="list" allowBlank="1" showErrorMessage="1" errorTitle="Error!!" error="Si el terreno no se encuentra saneado, pase a registrar el o los documento que sustente la tenencia del terreno." sqref="M12" xr:uid="{00000000-0002-0000-0000-000008000000}">
      <formula1>IF($M$11="SI",LISTA,"")</formula1>
    </dataValidation>
    <dataValidation allowBlank="1" showErrorMessage="1" errorTitle="Error!!" error="Elija una opción válida." sqref="G48:G51" xr:uid="{00000000-0002-0000-0000-000009000000}"/>
    <dataValidation type="list" allowBlank="1" showInputMessage="1" showErrorMessage="1" sqref="C11:G11" xr:uid="{00000000-0002-0000-0000-00000A000000}">
      <formula1>PROVINCIA</formula1>
    </dataValidation>
    <dataValidation type="list" allowBlank="1" showInputMessage="1" showErrorMessage="1" sqref="C12:G12" xr:uid="{00000000-0002-0000-0000-00000B000000}">
      <formula1>INDIRECT(C11)</formula1>
    </dataValidation>
    <dataValidation type="list" allowBlank="1" showInputMessage="1" showErrorMessage="1" sqref="H6:K8" xr:uid="{00000000-0002-0000-0000-00000C000000}">
      <formula1>$DC$2:$DC$10</formula1>
    </dataValidation>
    <dataValidation type="list" allowBlank="1" showDropDown="1" showInputMessage="1" showErrorMessage="1" errorTitle="Dato no permitido!" error="Digite la clasificación de las Otras Contrucciones." sqref="B48:B51" xr:uid="{00000000-0002-0000-0000-00000D000000}">
      <formula1>$DZ$2:$DZ$92</formula1>
    </dataValidation>
  </dataValidations>
  <printOptions horizontalCentered="1"/>
  <pageMargins left="0.27559055118110237" right="0.31496062992125984" top="0.51181102362204722" bottom="0.51181102362204722" header="0.31496062992125984" footer="0.31496062992125984"/>
  <pageSetup paperSize="9" scale="73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2:F49"/>
  <sheetViews>
    <sheetView zoomScale="145" zoomScaleNormal="145" workbookViewId="0">
      <selection activeCell="C12" sqref="C12"/>
    </sheetView>
  </sheetViews>
  <sheetFormatPr baseColWidth="10" defaultColWidth="11.42578125" defaultRowHeight="9" x14ac:dyDescent="0.15"/>
  <cols>
    <col min="1" max="1" width="3" style="63" customWidth="1"/>
    <col min="2" max="4" width="28.140625" style="63" customWidth="1"/>
    <col min="5" max="16384" width="11.42578125" style="63"/>
  </cols>
  <sheetData>
    <row r="2" spans="1:6" x14ac:dyDescent="0.15">
      <c r="A2" s="223" t="s">
        <v>781</v>
      </c>
      <c r="B2" s="223"/>
      <c r="C2" s="223"/>
      <c r="D2" s="223"/>
      <c r="E2" s="62"/>
      <c r="F2" s="62"/>
    </row>
    <row r="3" spans="1:6" x14ac:dyDescent="0.15">
      <c r="A3" s="223" t="s">
        <v>819</v>
      </c>
      <c r="B3" s="223"/>
      <c r="C3" s="223"/>
      <c r="D3" s="223"/>
      <c r="E3" s="62"/>
      <c r="F3" s="62"/>
    </row>
    <row r="4" spans="1:6" x14ac:dyDescent="0.15">
      <c r="A4" s="63" t="s">
        <v>820</v>
      </c>
      <c r="C4" s="62"/>
    </row>
    <row r="5" spans="1:6" x14ac:dyDescent="0.15">
      <c r="A5" s="221"/>
      <c r="B5" s="222" t="s">
        <v>747</v>
      </c>
      <c r="C5" s="222"/>
      <c r="D5" s="65"/>
    </row>
    <row r="6" spans="1:6" x14ac:dyDescent="0.15">
      <c r="A6" s="221"/>
      <c r="B6" s="64" t="s">
        <v>45</v>
      </c>
      <c r="C6" s="64" t="s">
        <v>240</v>
      </c>
      <c r="D6" s="64" t="s">
        <v>366</v>
      </c>
    </row>
    <row r="7" spans="1:6" x14ac:dyDescent="0.15">
      <c r="A7" s="221"/>
      <c r="B7" s="65">
        <v>1</v>
      </c>
      <c r="C7" s="65">
        <v>2</v>
      </c>
      <c r="D7" s="65">
        <v>4</v>
      </c>
    </row>
    <row r="8" spans="1:6" ht="54" x14ac:dyDescent="0.15">
      <c r="A8" s="220" t="s">
        <v>47</v>
      </c>
      <c r="B8" s="66" t="s">
        <v>46</v>
      </c>
      <c r="C8" s="66" t="s">
        <v>241</v>
      </c>
      <c r="D8" s="66" t="s">
        <v>367</v>
      </c>
    </row>
    <row r="9" spans="1:6" ht="12.75" x14ac:dyDescent="0.25">
      <c r="A9" s="220"/>
      <c r="B9" s="67">
        <v>894.27</v>
      </c>
      <c r="C9" s="67">
        <v>543.16</v>
      </c>
      <c r="D9" s="67">
        <v>485.33</v>
      </c>
    </row>
    <row r="10" spans="1:6" ht="36" x14ac:dyDescent="0.15">
      <c r="A10" s="220" t="s">
        <v>67</v>
      </c>
      <c r="B10" s="66" t="s">
        <v>66</v>
      </c>
      <c r="C10" s="66" t="s">
        <v>257</v>
      </c>
      <c r="D10" s="66" t="s">
        <v>371</v>
      </c>
    </row>
    <row r="11" spans="1:6" ht="12.75" x14ac:dyDescent="0.25">
      <c r="A11" s="220"/>
      <c r="B11" s="67">
        <v>576.57000000000005</v>
      </c>
      <c r="C11" s="67">
        <v>354.37</v>
      </c>
      <c r="D11" s="67">
        <v>255.81</v>
      </c>
    </row>
    <row r="12" spans="1:6" ht="36" x14ac:dyDescent="0.15">
      <c r="A12" s="220" t="s">
        <v>97</v>
      </c>
      <c r="B12" s="66" t="s">
        <v>96</v>
      </c>
      <c r="C12" s="66" t="s">
        <v>268</v>
      </c>
      <c r="D12" s="66" t="s">
        <v>376</v>
      </c>
    </row>
    <row r="13" spans="1:6" ht="12.75" x14ac:dyDescent="0.25">
      <c r="A13" s="220"/>
      <c r="B13" s="68">
        <v>387.43</v>
      </c>
      <c r="C13" s="68">
        <v>285.8</v>
      </c>
      <c r="D13" s="68">
        <v>161.41</v>
      </c>
    </row>
    <row r="14" spans="1:6" ht="27" x14ac:dyDescent="0.15">
      <c r="A14" s="220" t="s">
        <v>127</v>
      </c>
      <c r="B14" s="66" t="s">
        <v>126</v>
      </c>
      <c r="C14" s="66" t="s">
        <v>277</v>
      </c>
      <c r="D14" s="66" t="s">
        <v>380</v>
      </c>
    </row>
    <row r="15" spans="1:6" ht="12.75" x14ac:dyDescent="0.25">
      <c r="A15" s="220"/>
      <c r="B15" s="68">
        <v>374.68</v>
      </c>
      <c r="C15" s="68">
        <v>181.4</v>
      </c>
      <c r="D15" s="68">
        <v>141.38999999999999</v>
      </c>
    </row>
    <row r="16" spans="1:6" ht="27" x14ac:dyDescent="0.15">
      <c r="A16" s="220" t="s">
        <v>150</v>
      </c>
      <c r="B16" s="66" t="s">
        <v>149</v>
      </c>
      <c r="C16" s="66" t="s">
        <v>285</v>
      </c>
      <c r="D16" s="66" t="s">
        <v>384</v>
      </c>
    </row>
    <row r="17" spans="1:4" ht="12.75" x14ac:dyDescent="0.25">
      <c r="A17" s="220"/>
      <c r="B17" s="67">
        <v>263.77</v>
      </c>
      <c r="C17" s="68">
        <v>67.63</v>
      </c>
      <c r="D17" s="68">
        <v>120.98</v>
      </c>
    </row>
    <row r="18" spans="1:4" ht="54" x14ac:dyDescent="0.15">
      <c r="A18" s="220" t="s">
        <v>172</v>
      </c>
      <c r="B18" s="66" t="s">
        <v>171</v>
      </c>
      <c r="C18" s="66" t="s">
        <v>294</v>
      </c>
      <c r="D18" s="66" t="s">
        <v>388</v>
      </c>
    </row>
    <row r="19" spans="1:4" ht="12.75" x14ac:dyDescent="0.25">
      <c r="A19" s="220"/>
      <c r="B19" s="68">
        <v>198.64</v>
      </c>
      <c r="C19" s="68">
        <v>37.19</v>
      </c>
      <c r="D19" s="68">
        <v>90.81</v>
      </c>
    </row>
    <row r="20" spans="1:4" ht="27" x14ac:dyDescent="0.15">
      <c r="A20" s="220" t="s">
        <v>192</v>
      </c>
      <c r="B20" s="66" t="s">
        <v>191</v>
      </c>
      <c r="C20" s="66" t="s">
        <v>302</v>
      </c>
      <c r="D20" s="66" t="s">
        <v>393</v>
      </c>
    </row>
    <row r="21" spans="1:4" ht="12.75" x14ac:dyDescent="0.25">
      <c r="A21" s="220"/>
      <c r="B21" s="68">
        <v>117.05</v>
      </c>
      <c r="C21" s="67">
        <v>25.57</v>
      </c>
      <c r="D21" s="68">
        <v>49.05</v>
      </c>
    </row>
    <row r="22" spans="1:4" x14ac:dyDescent="0.15">
      <c r="A22" s="220" t="s">
        <v>209</v>
      </c>
      <c r="B22" s="66" t="s">
        <v>780</v>
      </c>
      <c r="C22" s="66" t="s">
        <v>308</v>
      </c>
      <c r="D22" s="66" t="s">
        <v>397</v>
      </c>
    </row>
    <row r="23" spans="1:4" ht="12.75" x14ac:dyDescent="0.25">
      <c r="A23" s="220"/>
      <c r="B23" s="67">
        <v>0</v>
      </c>
      <c r="C23" s="67">
        <v>0</v>
      </c>
      <c r="D23" s="67">
        <v>24.53</v>
      </c>
    </row>
    <row r="24" spans="1:4" x14ac:dyDescent="0.15">
      <c r="A24" s="220" t="s">
        <v>225</v>
      </c>
      <c r="B24" s="66" t="s">
        <v>780</v>
      </c>
      <c r="C24" s="66" t="s">
        <v>780</v>
      </c>
      <c r="D24" s="66" t="s">
        <v>402</v>
      </c>
    </row>
    <row r="25" spans="1:4" ht="12.75" x14ac:dyDescent="0.25">
      <c r="A25" s="220"/>
      <c r="B25" s="67">
        <v>0</v>
      </c>
      <c r="C25" s="67">
        <v>0</v>
      </c>
      <c r="D25" s="67">
        <v>0</v>
      </c>
    </row>
    <row r="26" spans="1:4" ht="15.75" customHeight="1" x14ac:dyDescent="0.25">
      <c r="B26" s="69" t="s">
        <v>749</v>
      </c>
    </row>
    <row r="27" spans="1:4" ht="14.25" customHeight="1" x14ac:dyDescent="0.2">
      <c r="B27" s="70" t="s">
        <v>750</v>
      </c>
    </row>
    <row r="28" spans="1:4" ht="14.25" customHeight="1" x14ac:dyDescent="0.2">
      <c r="B28" s="70" t="s">
        <v>751</v>
      </c>
    </row>
    <row r="29" spans="1:4" ht="14.25" customHeight="1" x14ac:dyDescent="0.2">
      <c r="B29" s="70" t="s">
        <v>752</v>
      </c>
    </row>
    <row r="30" spans="1:4" ht="14.25" customHeight="1" x14ac:dyDescent="0.2">
      <c r="B30" s="70" t="s">
        <v>753</v>
      </c>
    </row>
    <row r="31" spans="1:4" ht="14.25" customHeight="1" x14ac:dyDescent="0.2">
      <c r="B31" s="70" t="s">
        <v>754</v>
      </c>
    </row>
    <row r="32" spans="1:4" ht="14.25" customHeight="1" x14ac:dyDescent="0.2">
      <c r="B32" s="70" t="s">
        <v>755</v>
      </c>
    </row>
    <row r="33" spans="2:2" ht="14.25" customHeight="1" x14ac:dyDescent="0.2">
      <c r="B33" s="70"/>
    </row>
    <row r="34" spans="2:2" ht="14.25" customHeight="1" x14ac:dyDescent="0.2">
      <c r="B34" s="70" t="s">
        <v>756</v>
      </c>
    </row>
    <row r="35" spans="2:2" ht="14.25" customHeight="1" x14ac:dyDescent="0.2">
      <c r="B35" s="70" t="s">
        <v>757</v>
      </c>
    </row>
    <row r="36" spans="2:2" ht="14.25" customHeight="1" x14ac:dyDescent="0.2">
      <c r="B36" s="70" t="s">
        <v>758</v>
      </c>
    </row>
    <row r="37" spans="2:2" ht="14.25" customHeight="1" x14ac:dyDescent="0.2">
      <c r="B37" s="70" t="s">
        <v>759</v>
      </c>
    </row>
    <row r="38" spans="2:2" ht="14.25" customHeight="1" x14ac:dyDescent="0.2">
      <c r="B38" s="70" t="s">
        <v>760</v>
      </c>
    </row>
    <row r="39" spans="2:2" ht="14.25" customHeight="1" x14ac:dyDescent="0.2">
      <c r="B39" s="70" t="s">
        <v>761</v>
      </c>
    </row>
    <row r="40" spans="2:2" ht="14.25" customHeight="1" x14ac:dyDescent="0.2">
      <c r="B40" s="70" t="s">
        <v>762</v>
      </c>
    </row>
    <row r="41" spans="2:2" ht="14.25" customHeight="1" x14ac:dyDescent="0.2">
      <c r="B41" s="70" t="s">
        <v>763</v>
      </c>
    </row>
    <row r="42" spans="2:2" ht="14.25" customHeight="1" x14ac:dyDescent="0.2">
      <c r="B42" s="70" t="s">
        <v>764</v>
      </c>
    </row>
    <row r="43" spans="2:2" ht="14.25" customHeight="1" x14ac:dyDescent="0.2">
      <c r="B43" s="70" t="s">
        <v>765</v>
      </c>
    </row>
    <row r="44" spans="2:2" ht="14.25" customHeight="1" x14ac:dyDescent="0.2">
      <c r="B44" s="70"/>
    </row>
    <row r="45" spans="2:2" ht="14.25" customHeight="1" x14ac:dyDescent="0.2">
      <c r="B45" s="70"/>
    </row>
    <row r="46" spans="2:2" ht="14.25" customHeight="1" x14ac:dyDescent="0.2">
      <c r="B46" s="70"/>
    </row>
    <row r="47" spans="2:2" ht="14.25" customHeight="1" x14ac:dyDescent="0.2">
      <c r="B47" s="70"/>
    </row>
    <row r="48" spans="2:2" ht="14.25" customHeight="1" x14ac:dyDescent="0.2">
      <c r="B48" s="70"/>
    </row>
    <row r="49" spans="2:2" ht="14.25" customHeight="1" x14ac:dyDescent="0.2">
      <c r="B49" s="70"/>
    </row>
  </sheetData>
  <mergeCells count="13">
    <mergeCell ref="B5:C5"/>
    <mergeCell ref="A8:A9"/>
    <mergeCell ref="A2:D2"/>
    <mergeCell ref="A3:D3"/>
    <mergeCell ref="A22:A23"/>
    <mergeCell ref="A24:A25"/>
    <mergeCell ref="A5:A7"/>
    <mergeCell ref="A10:A11"/>
    <mergeCell ref="A12:A13"/>
    <mergeCell ref="A14:A15"/>
    <mergeCell ref="A16:A17"/>
    <mergeCell ref="A18:A19"/>
    <mergeCell ref="A20:A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2:F46"/>
  <sheetViews>
    <sheetView zoomScale="145" zoomScaleNormal="145" workbookViewId="0">
      <selection activeCell="F9" sqref="F9"/>
    </sheetView>
  </sheetViews>
  <sheetFormatPr baseColWidth="10" defaultColWidth="11.42578125" defaultRowHeight="9" x14ac:dyDescent="0.15"/>
  <cols>
    <col min="1" max="1" width="3" style="63" customWidth="1"/>
    <col min="2" max="2" width="29" style="63" customWidth="1"/>
    <col min="3" max="3" width="27.140625" style="63" customWidth="1"/>
    <col min="4" max="4" width="29.7109375" style="63" customWidth="1"/>
    <col min="5" max="16384" width="11.42578125" style="63"/>
  </cols>
  <sheetData>
    <row r="2" spans="1:6" x14ac:dyDescent="0.15">
      <c r="A2" s="223" t="s">
        <v>746</v>
      </c>
      <c r="B2" s="223"/>
      <c r="C2" s="223"/>
      <c r="D2" s="223"/>
      <c r="E2" s="62"/>
      <c r="F2" s="62"/>
    </row>
    <row r="3" spans="1:6" x14ac:dyDescent="0.15">
      <c r="A3" s="223" t="s">
        <v>821</v>
      </c>
      <c r="B3" s="223"/>
      <c r="C3" s="223"/>
      <c r="D3" s="223"/>
      <c r="E3" s="62"/>
      <c r="F3" s="62"/>
    </row>
    <row r="4" spans="1:6" x14ac:dyDescent="0.15">
      <c r="A4" s="63" t="s">
        <v>820</v>
      </c>
      <c r="C4" s="62"/>
    </row>
    <row r="5" spans="1:6" x14ac:dyDescent="0.15">
      <c r="A5" s="221"/>
      <c r="B5" s="222" t="s">
        <v>747</v>
      </c>
      <c r="C5" s="222"/>
      <c r="D5" s="65"/>
    </row>
    <row r="6" spans="1:6" x14ac:dyDescent="0.15">
      <c r="A6" s="221"/>
      <c r="B6" s="64" t="s">
        <v>45</v>
      </c>
      <c r="C6" s="64" t="s">
        <v>240</v>
      </c>
      <c r="D6" s="64" t="s">
        <v>366</v>
      </c>
    </row>
    <row r="7" spans="1:6" x14ac:dyDescent="0.15">
      <c r="A7" s="221"/>
      <c r="B7" s="65">
        <v>1</v>
      </c>
      <c r="C7" s="65">
        <v>2</v>
      </c>
      <c r="D7" s="65">
        <v>4</v>
      </c>
    </row>
    <row r="8" spans="1:6" ht="47.25" customHeight="1" x14ac:dyDescent="0.15">
      <c r="A8" s="220" t="s">
        <v>47</v>
      </c>
      <c r="B8" s="66" t="s">
        <v>46</v>
      </c>
      <c r="C8" s="66" t="s">
        <v>241</v>
      </c>
      <c r="D8" s="66" t="s">
        <v>638</v>
      </c>
    </row>
    <row r="9" spans="1:6" ht="12.75" x14ac:dyDescent="0.25">
      <c r="A9" s="220"/>
      <c r="B9" s="68">
        <v>1010.95</v>
      </c>
      <c r="C9" s="68">
        <v>525.66</v>
      </c>
      <c r="D9" s="68">
        <v>399</v>
      </c>
    </row>
    <row r="10" spans="1:6" ht="36" x14ac:dyDescent="0.15">
      <c r="A10" s="220" t="s">
        <v>67</v>
      </c>
      <c r="B10" s="66" t="s">
        <v>66</v>
      </c>
      <c r="C10" s="66" t="s">
        <v>577</v>
      </c>
      <c r="D10" s="66" t="s">
        <v>643</v>
      </c>
    </row>
    <row r="11" spans="1:6" ht="12.75" x14ac:dyDescent="0.25">
      <c r="A11" s="220"/>
      <c r="B11" s="68">
        <v>601.44000000000005</v>
      </c>
      <c r="C11" s="68">
        <v>361.4</v>
      </c>
      <c r="D11" s="68">
        <v>353.08</v>
      </c>
    </row>
    <row r="12" spans="1:6" ht="34.5" customHeight="1" x14ac:dyDescent="0.15">
      <c r="A12" s="220" t="s">
        <v>97</v>
      </c>
      <c r="B12" s="66" t="s">
        <v>705</v>
      </c>
      <c r="C12" s="66" t="s">
        <v>268</v>
      </c>
      <c r="D12" s="66" t="s">
        <v>376</v>
      </c>
    </row>
    <row r="13" spans="1:6" ht="12.75" x14ac:dyDescent="0.25">
      <c r="A13" s="220"/>
      <c r="B13" s="67">
        <v>425.98</v>
      </c>
      <c r="C13" s="67">
        <v>246.87</v>
      </c>
      <c r="D13" s="68">
        <v>251.48</v>
      </c>
    </row>
    <row r="14" spans="1:6" ht="27" x14ac:dyDescent="0.15">
      <c r="A14" s="220" t="s">
        <v>127</v>
      </c>
      <c r="B14" s="66" t="s">
        <v>766</v>
      </c>
      <c r="C14" s="66" t="s">
        <v>277</v>
      </c>
      <c r="D14" s="66" t="s">
        <v>651</v>
      </c>
    </row>
    <row r="15" spans="1:6" ht="12.75" x14ac:dyDescent="0.25">
      <c r="A15" s="220"/>
      <c r="B15" s="67">
        <v>393.47</v>
      </c>
      <c r="C15" s="68">
        <v>167.13</v>
      </c>
      <c r="D15" s="68">
        <v>147.5</v>
      </c>
    </row>
    <row r="16" spans="1:6" ht="24.75" customHeight="1" x14ac:dyDescent="0.15">
      <c r="A16" s="220" t="s">
        <v>150</v>
      </c>
      <c r="B16" s="66" t="s">
        <v>149</v>
      </c>
      <c r="C16" s="66" t="s">
        <v>285</v>
      </c>
      <c r="D16" s="66" t="s">
        <v>655</v>
      </c>
    </row>
    <row r="17" spans="1:4" ht="12.75" x14ac:dyDescent="0.25">
      <c r="A17" s="220"/>
      <c r="B17" s="68">
        <v>308.89</v>
      </c>
      <c r="C17" s="68">
        <v>76.73</v>
      </c>
      <c r="D17" s="68">
        <v>122.67</v>
      </c>
    </row>
    <row r="18" spans="1:4" ht="45" x14ac:dyDescent="0.15">
      <c r="A18" s="220" t="s">
        <v>172</v>
      </c>
      <c r="B18" s="66" t="s">
        <v>554</v>
      </c>
      <c r="C18" s="66" t="s">
        <v>294</v>
      </c>
      <c r="D18" s="66" t="s">
        <v>660</v>
      </c>
    </row>
    <row r="19" spans="1:4" ht="12.75" x14ac:dyDescent="0.25">
      <c r="A19" s="220"/>
      <c r="B19" s="68">
        <v>192.61</v>
      </c>
      <c r="C19" s="68">
        <v>61.3</v>
      </c>
      <c r="D19" s="68">
        <v>87.12</v>
      </c>
    </row>
    <row r="20" spans="1:4" ht="27" x14ac:dyDescent="0.15">
      <c r="A20" s="220" t="s">
        <v>192</v>
      </c>
      <c r="B20" s="66" t="s">
        <v>191</v>
      </c>
      <c r="C20" s="66" t="s">
        <v>308</v>
      </c>
      <c r="D20" s="66" t="s">
        <v>393</v>
      </c>
    </row>
    <row r="21" spans="1:4" ht="12.75" x14ac:dyDescent="0.25">
      <c r="A21" s="220"/>
      <c r="B21" s="67">
        <v>113.49</v>
      </c>
      <c r="C21" s="67">
        <v>0</v>
      </c>
      <c r="D21" s="68">
        <v>51.34</v>
      </c>
    </row>
    <row r="22" spans="1:4" x14ac:dyDescent="0.15">
      <c r="A22" s="220" t="s">
        <v>209</v>
      </c>
      <c r="B22" s="66" t="s">
        <v>780</v>
      </c>
      <c r="C22" s="66" t="s">
        <v>780</v>
      </c>
      <c r="D22" s="66" t="s">
        <v>397</v>
      </c>
    </row>
    <row r="23" spans="1:4" ht="12.75" x14ac:dyDescent="0.25">
      <c r="A23" s="220"/>
      <c r="B23" s="67">
        <v>0</v>
      </c>
      <c r="C23" s="67">
        <v>0</v>
      </c>
      <c r="D23" s="68">
        <v>25.67</v>
      </c>
    </row>
    <row r="24" spans="1:4" x14ac:dyDescent="0.15">
      <c r="A24" s="220" t="s">
        <v>225</v>
      </c>
      <c r="B24" s="66" t="s">
        <v>780</v>
      </c>
      <c r="C24" s="66" t="s">
        <v>780</v>
      </c>
      <c r="D24" s="66" t="s">
        <v>402</v>
      </c>
    </row>
    <row r="25" spans="1:4" ht="12.75" x14ac:dyDescent="0.25">
      <c r="A25" s="220"/>
      <c r="B25" s="67">
        <v>0</v>
      </c>
      <c r="C25" s="67">
        <v>0</v>
      </c>
      <c r="D25" s="67">
        <v>0</v>
      </c>
    </row>
    <row r="26" spans="1:4" ht="15.75" customHeight="1" x14ac:dyDescent="0.25">
      <c r="B26" s="69" t="s">
        <v>749</v>
      </c>
    </row>
    <row r="27" spans="1:4" ht="12.75" x14ac:dyDescent="0.2">
      <c r="B27" s="70" t="s">
        <v>750</v>
      </c>
    </row>
    <row r="28" spans="1:4" ht="12.75" x14ac:dyDescent="0.2">
      <c r="B28" s="70" t="s">
        <v>751</v>
      </c>
    </row>
    <row r="29" spans="1:4" ht="12.75" x14ac:dyDescent="0.2">
      <c r="B29" s="70" t="s">
        <v>752</v>
      </c>
    </row>
    <row r="30" spans="1:4" ht="12.75" x14ac:dyDescent="0.2">
      <c r="B30" s="70" t="s">
        <v>767</v>
      </c>
    </row>
    <row r="31" spans="1:4" ht="12.75" x14ac:dyDescent="0.2">
      <c r="B31" s="70" t="s">
        <v>768</v>
      </c>
    </row>
    <row r="32" spans="1:4" ht="12.75" x14ac:dyDescent="0.2">
      <c r="B32" s="70" t="s">
        <v>769</v>
      </c>
    </row>
    <row r="33" spans="2:2" ht="12.75" x14ac:dyDescent="0.2">
      <c r="B33" s="70" t="s">
        <v>770</v>
      </c>
    </row>
    <row r="34" spans="2:2" ht="12.75" x14ac:dyDescent="0.2">
      <c r="B34" s="70" t="s">
        <v>771</v>
      </c>
    </row>
    <row r="35" spans="2:2" ht="12.75" x14ac:dyDescent="0.2">
      <c r="B35" s="70" t="s">
        <v>772</v>
      </c>
    </row>
    <row r="37" spans="2:2" ht="12.75" x14ac:dyDescent="0.2">
      <c r="B37" s="70" t="s">
        <v>756</v>
      </c>
    </row>
    <row r="38" spans="2:2" ht="12.75" x14ac:dyDescent="0.2">
      <c r="B38" s="70" t="s">
        <v>757</v>
      </c>
    </row>
    <row r="39" spans="2:2" ht="12.75" x14ac:dyDescent="0.2">
      <c r="B39" s="70" t="s">
        <v>758</v>
      </c>
    </row>
    <row r="40" spans="2:2" ht="12.75" x14ac:dyDescent="0.2">
      <c r="B40" s="70" t="s">
        <v>759</v>
      </c>
    </row>
    <row r="41" spans="2:2" ht="12.75" x14ac:dyDescent="0.2">
      <c r="B41" s="70" t="s">
        <v>760</v>
      </c>
    </row>
    <row r="42" spans="2:2" ht="12.75" x14ac:dyDescent="0.2">
      <c r="B42" s="70" t="s">
        <v>761</v>
      </c>
    </row>
    <row r="43" spans="2:2" ht="12.75" x14ac:dyDescent="0.2">
      <c r="B43" s="70" t="s">
        <v>762</v>
      </c>
    </row>
    <row r="44" spans="2:2" ht="12.75" x14ac:dyDescent="0.2">
      <c r="B44" s="70" t="s">
        <v>763</v>
      </c>
    </row>
    <row r="45" spans="2:2" ht="12.75" x14ac:dyDescent="0.2">
      <c r="B45" s="70" t="s">
        <v>764</v>
      </c>
    </row>
    <row r="46" spans="2:2" ht="12.75" x14ac:dyDescent="0.2">
      <c r="B46" s="70" t="s">
        <v>765</v>
      </c>
    </row>
  </sheetData>
  <mergeCells count="13">
    <mergeCell ref="A2:D2"/>
    <mergeCell ref="A3:D3"/>
    <mergeCell ref="A5:A7"/>
    <mergeCell ref="B5:C5"/>
    <mergeCell ref="A20:A21"/>
    <mergeCell ref="A22:A23"/>
    <mergeCell ref="A24:A25"/>
    <mergeCell ref="A8:A9"/>
    <mergeCell ref="A10:A11"/>
    <mergeCell ref="A12:A13"/>
    <mergeCell ref="A14:A15"/>
    <mergeCell ref="A16:A17"/>
    <mergeCell ref="A18:A1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2:J48"/>
  <sheetViews>
    <sheetView topLeftCell="B1" zoomScaleNormal="100" workbookViewId="0">
      <selection activeCell="I3" sqref="I3"/>
    </sheetView>
  </sheetViews>
  <sheetFormatPr baseColWidth="10" defaultColWidth="11.42578125" defaultRowHeight="9" x14ac:dyDescent="0.15"/>
  <cols>
    <col min="1" max="1" width="3" style="63" customWidth="1"/>
    <col min="2" max="2" width="18.140625" style="63" customWidth="1"/>
    <col min="3" max="3" width="17.42578125" style="63" customWidth="1"/>
    <col min="4" max="4" width="16.42578125" style="63" customWidth="1"/>
    <col min="5" max="5" width="17.5703125" style="63" customWidth="1"/>
    <col min="6" max="6" width="15.7109375" style="63" customWidth="1"/>
    <col min="7" max="7" width="13.85546875" style="63" customWidth="1"/>
    <col min="8" max="8" width="20.5703125" style="63" customWidth="1"/>
    <col min="9" max="16384" width="11.42578125" style="63"/>
  </cols>
  <sheetData>
    <row r="2" spans="1:10" x14ac:dyDescent="0.15">
      <c r="A2" s="223" t="s">
        <v>746</v>
      </c>
      <c r="B2" s="223"/>
      <c r="C2" s="223"/>
      <c r="D2" s="223"/>
      <c r="E2" s="223"/>
      <c r="F2" s="223"/>
      <c r="G2" s="223"/>
      <c r="H2" s="223"/>
      <c r="I2" s="62"/>
      <c r="J2" s="62"/>
    </row>
    <row r="3" spans="1:10" x14ac:dyDescent="0.15">
      <c r="A3" s="223" t="s">
        <v>816</v>
      </c>
      <c r="B3" s="223"/>
      <c r="C3" s="223"/>
      <c r="D3" s="223"/>
      <c r="E3" s="223"/>
      <c r="F3" s="223"/>
      <c r="G3" s="223"/>
      <c r="H3" s="223"/>
      <c r="I3" s="62"/>
      <c r="J3" s="62"/>
    </row>
    <row r="4" spans="1:10" x14ac:dyDescent="0.15">
      <c r="A4" s="63" t="s">
        <v>815</v>
      </c>
      <c r="C4" s="62"/>
    </row>
    <row r="5" spans="1:10" x14ac:dyDescent="0.15">
      <c r="A5" s="221"/>
      <c r="B5" s="222" t="s">
        <v>747</v>
      </c>
      <c r="C5" s="222"/>
      <c r="D5" s="222" t="s">
        <v>748</v>
      </c>
      <c r="E5" s="222"/>
      <c r="F5" s="222"/>
      <c r="G5" s="222"/>
      <c r="H5" s="224" t="s">
        <v>513</v>
      </c>
    </row>
    <row r="6" spans="1:10" ht="18" x14ac:dyDescent="0.15">
      <c r="A6" s="221"/>
      <c r="B6" s="64" t="s">
        <v>45</v>
      </c>
      <c r="C6" s="64" t="s">
        <v>240</v>
      </c>
      <c r="D6" s="64" t="s">
        <v>319</v>
      </c>
      <c r="E6" s="64" t="s">
        <v>366</v>
      </c>
      <c r="F6" s="64" t="s">
        <v>415</v>
      </c>
      <c r="G6" s="64" t="s">
        <v>360</v>
      </c>
      <c r="H6" s="224"/>
    </row>
    <row r="7" spans="1:10" x14ac:dyDescent="0.15">
      <c r="A7" s="221"/>
      <c r="B7" s="65">
        <v>1</v>
      </c>
      <c r="C7" s="65">
        <v>2</v>
      </c>
      <c r="D7" s="65">
        <v>3</v>
      </c>
      <c r="E7" s="65">
        <v>4</v>
      </c>
      <c r="F7" s="65">
        <v>5</v>
      </c>
      <c r="G7" s="65">
        <v>6</v>
      </c>
      <c r="H7" s="65">
        <v>7</v>
      </c>
    </row>
    <row r="8" spans="1:10" ht="90" x14ac:dyDescent="0.15">
      <c r="A8" s="220" t="s">
        <v>47</v>
      </c>
      <c r="B8" s="66" t="s">
        <v>704</v>
      </c>
      <c r="C8" s="66" t="s">
        <v>715</v>
      </c>
      <c r="D8" s="66" t="s">
        <v>320</v>
      </c>
      <c r="E8" s="66" t="s">
        <v>367</v>
      </c>
      <c r="F8" s="66" t="s">
        <v>737</v>
      </c>
      <c r="G8" s="66" t="s">
        <v>467</v>
      </c>
      <c r="H8" s="66" t="s">
        <v>514</v>
      </c>
    </row>
    <row r="9" spans="1:10" ht="12.75" x14ac:dyDescent="0.25">
      <c r="A9" s="220"/>
      <c r="B9" s="68">
        <v>631.98</v>
      </c>
      <c r="C9" s="68">
        <v>323.66000000000003</v>
      </c>
      <c r="D9" s="68">
        <v>394.51</v>
      </c>
      <c r="E9" s="68">
        <v>267.72000000000003</v>
      </c>
      <c r="F9" s="68">
        <v>317.45</v>
      </c>
      <c r="G9" s="68">
        <v>115.83</v>
      </c>
      <c r="H9" s="68">
        <v>391.53</v>
      </c>
    </row>
    <row r="10" spans="1:10" ht="63" x14ac:dyDescent="0.15">
      <c r="A10" s="220" t="s">
        <v>67</v>
      </c>
      <c r="B10" s="66" t="s">
        <v>66</v>
      </c>
      <c r="C10" s="66" t="s">
        <v>257</v>
      </c>
      <c r="D10" s="66" t="s">
        <v>325</v>
      </c>
      <c r="E10" s="66" t="s">
        <v>643</v>
      </c>
      <c r="F10" s="66" t="s">
        <v>670</v>
      </c>
      <c r="G10" s="66" t="s">
        <v>472</v>
      </c>
      <c r="H10" s="66" t="s">
        <v>519</v>
      </c>
    </row>
    <row r="11" spans="1:10" ht="12.75" x14ac:dyDescent="0.25">
      <c r="A11" s="220"/>
      <c r="B11" s="68">
        <v>431.19</v>
      </c>
      <c r="C11" s="68">
        <v>228.63</v>
      </c>
      <c r="D11" s="68">
        <v>189.07</v>
      </c>
      <c r="E11" s="67">
        <v>212.36</v>
      </c>
      <c r="F11" s="68">
        <v>218.81</v>
      </c>
      <c r="G11" s="68">
        <v>82.32</v>
      </c>
      <c r="H11" s="68">
        <v>234.56</v>
      </c>
    </row>
    <row r="12" spans="1:10" ht="63" x14ac:dyDescent="0.15">
      <c r="A12" s="220" t="s">
        <v>97</v>
      </c>
      <c r="B12" s="66" t="s">
        <v>705</v>
      </c>
      <c r="C12" s="66" t="s">
        <v>268</v>
      </c>
      <c r="D12" s="66" t="s">
        <v>330</v>
      </c>
      <c r="E12" s="66" t="s">
        <v>728</v>
      </c>
      <c r="F12" s="66" t="s">
        <v>426</v>
      </c>
      <c r="G12" s="66" t="s">
        <v>476</v>
      </c>
      <c r="H12" s="66" t="s">
        <v>741</v>
      </c>
    </row>
    <row r="13" spans="1:10" ht="12.75" x14ac:dyDescent="0.25">
      <c r="A13" s="220"/>
      <c r="B13" s="68">
        <v>318.49</v>
      </c>
      <c r="C13" s="68">
        <v>172.5</v>
      </c>
      <c r="D13" s="68">
        <v>124.07</v>
      </c>
      <c r="E13" s="67">
        <v>161.79</v>
      </c>
      <c r="F13" s="68">
        <v>186.65</v>
      </c>
      <c r="G13" s="68">
        <v>58.08</v>
      </c>
      <c r="H13" s="68">
        <v>171.01</v>
      </c>
    </row>
    <row r="14" spans="1:10" ht="54" x14ac:dyDescent="0.15">
      <c r="A14" s="220" t="s">
        <v>127</v>
      </c>
      <c r="B14" s="66" t="s">
        <v>706</v>
      </c>
      <c r="C14" s="66" t="s">
        <v>277</v>
      </c>
      <c r="D14" s="66" t="s">
        <v>722</v>
      </c>
      <c r="E14" s="66" t="s">
        <v>380</v>
      </c>
      <c r="F14" s="66" t="s">
        <v>431</v>
      </c>
      <c r="G14" s="66" t="s">
        <v>480</v>
      </c>
      <c r="H14" s="66" t="s">
        <v>527</v>
      </c>
    </row>
    <row r="15" spans="1:10" ht="12.75" x14ac:dyDescent="0.25">
      <c r="A15" s="220"/>
      <c r="B15" s="68">
        <v>246.25</v>
      </c>
      <c r="C15" s="68">
        <v>150.38999999999999</v>
      </c>
      <c r="D15" s="68">
        <v>105.19</v>
      </c>
      <c r="E15" s="68">
        <v>108.45</v>
      </c>
      <c r="F15" s="68">
        <v>134.88</v>
      </c>
      <c r="G15" s="68">
        <v>39.380000000000003</v>
      </c>
      <c r="H15" s="68">
        <v>95.1</v>
      </c>
    </row>
    <row r="16" spans="1:10" ht="72" x14ac:dyDescent="0.15">
      <c r="A16" s="220" t="s">
        <v>150</v>
      </c>
      <c r="B16" s="66" t="s">
        <v>708</v>
      </c>
      <c r="C16" s="66" t="s">
        <v>716</v>
      </c>
      <c r="D16" s="66" t="s">
        <v>723</v>
      </c>
      <c r="E16" s="66" t="s">
        <v>384</v>
      </c>
      <c r="F16" s="66" t="s">
        <v>438</v>
      </c>
      <c r="G16" s="66" t="s">
        <v>486</v>
      </c>
      <c r="H16" s="66" t="s">
        <v>533</v>
      </c>
    </row>
    <row r="17" spans="1:8" ht="12.75" x14ac:dyDescent="0.25">
      <c r="A17" s="220"/>
      <c r="B17" s="68">
        <v>195.53</v>
      </c>
      <c r="C17" s="68">
        <v>109.49</v>
      </c>
      <c r="D17" s="68">
        <v>84.87</v>
      </c>
      <c r="E17" s="68">
        <v>70.42</v>
      </c>
      <c r="F17" s="67">
        <v>102.27</v>
      </c>
      <c r="G17" s="68">
        <v>19.55</v>
      </c>
      <c r="H17" s="68">
        <v>64.290000000000006</v>
      </c>
    </row>
    <row r="18" spans="1:8" ht="83.25" customHeight="1" x14ac:dyDescent="0.15">
      <c r="A18" s="220" t="s">
        <v>172</v>
      </c>
      <c r="B18" s="66" t="s">
        <v>709</v>
      </c>
      <c r="C18" s="66" t="s">
        <v>717</v>
      </c>
      <c r="D18" s="66" t="s">
        <v>623</v>
      </c>
      <c r="E18" s="66" t="s">
        <v>731</v>
      </c>
      <c r="F18" s="66" t="s">
        <v>739</v>
      </c>
      <c r="G18" s="66" t="s">
        <v>491</v>
      </c>
      <c r="H18" s="66" t="s">
        <v>537</v>
      </c>
    </row>
    <row r="19" spans="1:8" ht="12.75" x14ac:dyDescent="0.25">
      <c r="A19" s="220"/>
      <c r="B19" s="68">
        <v>154.19</v>
      </c>
      <c r="C19" s="68">
        <v>50.35</v>
      </c>
      <c r="D19" s="67">
        <v>69.11</v>
      </c>
      <c r="E19" s="68">
        <v>57.43</v>
      </c>
      <c r="F19" s="68">
        <v>79.06</v>
      </c>
      <c r="G19" s="67">
        <v>16.61</v>
      </c>
      <c r="H19" s="68">
        <v>35.51</v>
      </c>
    </row>
    <row r="20" spans="1:8" ht="54" x14ac:dyDescent="0.15">
      <c r="A20" s="220" t="s">
        <v>192</v>
      </c>
      <c r="B20" s="66" t="s">
        <v>711</v>
      </c>
      <c r="C20" s="66" t="s">
        <v>719</v>
      </c>
      <c r="D20" s="66" t="s">
        <v>627</v>
      </c>
      <c r="E20" s="66" t="s">
        <v>393</v>
      </c>
      <c r="F20" s="66" t="s">
        <v>448</v>
      </c>
      <c r="G20" s="66" t="s">
        <v>496</v>
      </c>
      <c r="H20" s="66" t="s">
        <v>702</v>
      </c>
    </row>
    <row r="21" spans="1:8" ht="12.75" x14ac:dyDescent="0.25">
      <c r="A21" s="220"/>
      <c r="B21" s="68">
        <v>133.55000000000001</v>
      </c>
      <c r="C21" s="68">
        <v>39.61</v>
      </c>
      <c r="D21" s="67">
        <v>57.14</v>
      </c>
      <c r="E21" s="68">
        <v>33.89</v>
      </c>
      <c r="F21" s="67">
        <v>66.08</v>
      </c>
      <c r="G21" s="68">
        <v>11.44</v>
      </c>
      <c r="H21" s="68">
        <v>20.96</v>
      </c>
    </row>
    <row r="22" spans="1:8" ht="36" x14ac:dyDescent="0.15">
      <c r="A22" s="220" t="s">
        <v>209</v>
      </c>
      <c r="B22" s="66" t="s">
        <v>712</v>
      </c>
      <c r="C22" s="66" t="s">
        <v>308</v>
      </c>
      <c r="D22" s="66" t="s">
        <v>353</v>
      </c>
      <c r="E22" s="66" t="s">
        <v>397</v>
      </c>
      <c r="F22" s="66" t="s">
        <v>678</v>
      </c>
      <c r="G22" s="66" t="s">
        <v>501</v>
      </c>
      <c r="H22" s="66" t="s">
        <v>703</v>
      </c>
    </row>
    <row r="23" spans="1:8" ht="12.75" x14ac:dyDescent="0.25">
      <c r="A23" s="220"/>
      <c r="B23" s="68">
        <v>62.29</v>
      </c>
      <c r="C23" s="67">
        <v>0</v>
      </c>
      <c r="D23" s="68">
        <v>21.99</v>
      </c>
      <c r="E23" s="68">
        <v>16.940000000000001</v>
      </c>
      <c r="F23" s="68">
        <v>26.43</v>
      </c>
      <c r="G23" s="67">
        <v>0</v>
      </c>
      <c r="H23" s="67">
        <v>0</v>
      </c>
    </row>
    <row r="24" spans="1:8" ht="27" x14ac:dyDescent="0.15">
      <c r="A24" s="220" t="s">
        <v>225</v>
      </c>
      <c r="B24" s="66" t="s">
        <v>397</v>
      </c>
      <c r="C24" s="66" t="s">
        <v>780</v>
      </c>
      <c r="D24" s="66" t="s">
        <v>361</v>
      </c>
      <c r="E24" s="66" t="s">
        <v>402</v>
      </c>
      <c r="F24" s="66" t="s">
        <v>458</v>
      </c>
      <c r="G24" s="66" t="s">
        <v>780</v>
      </c>
      <c r="H24" s="66" t="s">
        <v>780</v>
      </c>
    </row>
    <row r="25" spans="1:8" ht="12.75" x14ac:dyDescent="0.25">
      <c r="A25" s="220"/>
      <c r="B25" s="68">
        <v>26.71</v>
      </c>
      <c r="C25" s="67">
        <v>0</v>
      </c>
      <c r="D25" s="68">
        <v>4.84</v>
      </c>
      <c r="E25" s="67">
        <v>0</v>
      </c>
      <c r="F25" s="67">
        <v>0</v>
      </c>
      <c r="G25" s="67">
        <v>0</v>
      </c>
      <c r="H25" s="67">
        <v>0</v>
      </c>
    </row>
    <row r="26" spans="1:8" ht="28.5" customHeight="1" x14ac:dyDescent="0.15">
      <c r="A26" s="220" t="s">
        <v>714</v>
      </c>
      <c r="B26" s="66" t="s">
        <v>713</v>
      </c>
      <c r="C26" s="66" t="s">
        <v>780</v>
      </c>
      <c r="D26" s="66" t="s">
        <v>780</v>
      </c>
      <c r="E26" s="66" t="s">
        <v>780</v>
      </c>
      <c r="F26" s="66" t="s">
        <v>780</v>
      </c>
      <c r="G26" s="66" t="s">
        <v>780</v>
      </c>
      <c r="H26" s="66" t="s">
        <v>780</v>
      </c>
    </row>
    <row r="27" spans="1:8" ht="12.75" x14ac:dyDescent="0.25">
      <c r="A27" s="220"/>
      <c r="B27" s="68">
        <v>10.68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</row>
    <row r="28" spans="1:8" ht="12" x14ac:dyDescent="0.2">
      <c r="B28" s="71" t="s">
        <v>749</v>
      </c>
    </row>
    <row r="29" spans="1:8" ht="12.75" x14ac:dyDescent="0.2">
      <c r="B29" s="72" t="s">
        <v>750</v>
      </c>
    </row>
    <row r="30" spans="1:8" ht="12.75" x14ac:dyDescent="0.2">
      <c r="B30" s="72" t="s">
        <v>751</v>
      </c>
    </row>
    <row r="31" spans="1:8" ht="12.75" x14ac:dyDescent="0.2">
      <c r="B31" s="72" t="s">
        <v>752</v>
      </c>
    </row>
    <row r="32" spans="1:8" ht="12.75" x14ac:dyDescent="0.2">
      <c r="B32" s="72" t="s">
        <v>767</v>
      </c>
    </row>
    <row r="33" spans="2:2" ht="12.75" x14ac:dyDescent="0.2">
      <c r="B33" s="72" t="s">
        <v>773</v>
      </c>
    </row>
    <row r="34" spans="2:2" ht="12.75" x14ac:dyDescent="0.2">
      <c r="B34" s="72" t="s">
        <v>769</v>
      </c>
    </row>
    <row r="35" spans="2:2" ht="12.75" x14ac:dyDescent="0.2">
      <c r="B35" s="72" t="s">
        <v>774</v>
      </c>
    </row>
    <row r="36" spans="2:2" ht="12.75" x14ac:dyDescent="0.2">
      <c r="B36" s="72" t="s">
        <v>771</v>
      </c>
    </row>
    <row r="37" spans="2:2" ht="12.75" x14ac:dyDescent="0.2">
      <c r="B37" s="72" t="s">
        <v>772</v>
      </c>
    </row>
    <row r="39" spans="2:2" ht="12.75" x14ac:dyDescent="0.2">
      <c r="B39" s="70" t="s">
        <v>756</v>
      </c>
    </row>
    <row r="40" spans="2:2" ht="12.75" x14ac:dyDescent="0.2">
      <c r="B40" s="70" t="s">
        <v>757</v>
      </c>
    </row>
    <row r="41" spans="2:2" ht="12.75" x14ac:dyDescent="0.2">
      <c r="B41" s="70" t="s">
        <v>758</v>
      </c>
    </row>
    <row r="42" spans="2:2" ht="12.75" x14ac:dyDescent="0.2">
      <c r="B42" s="70" t="s">
        <v>759</v>
      </c>
    </row>
    <row r="43" spans="2:2" ht="12.75" x14ac:dyDescent="0.2">
      <c r="B43" s="70" t="s">
        <v>760</v>
      </c>
    </row>
    <row r="44" spans="2:2" ht="12.75" x14ac:dyDescent="0.2">
      <c r="B44" s="70" t="s">
        <v>761</v>
      </c>
    </row>
    <row r="45" spans="2:2" ht="12.75" x14ac:dyDescent="0.2">
      <c r="B45" s="70" t="s">
        <v>762</v>
      </c>
    </row>
    <row r="46" spans="2:2" ht="12.75" x14ac:dyDescent="0.2">
      <c r="B46" s="70" t="s">
        <v>763</v>
      </c>
    </row>
    <row r="47" spans="2:2" ht="12.75" x14ac:dyDescent="0.2">
      <c r="B47" s="70" t="s">
        <v>764</v>
      </c>
    </row>
    <row r="48" spans="2:2" ht="12.75" x14ac:dyDescent="0.2">
      <c r="B48" s="70" t="s">
        <v>765</v>
      </c>
    </row>
  </sheetData>
  <sheetProtection password="CC3D"/>
  <mergeCells count="16">
    <mergeCell ref="A2:H2"/>
    <mergeCell ref="A3:H3"/>
    <mergeCell ref="A5:A7"/>
    <mergeCell ref="B5:C5"/>
    <mergeCell ref="D5:G5"/>
    <mergeCell ref="H5:H6"/>
    <mergeCell ref="A20:A21"/>
    <mergeCell ref="A22:A23"/>
    <mergeCell ref="A24:A25"/>
    <mergeCell ref="A26:A27"/>
    <mergeCell ref="A8:A9"/>
    <mergeCell ref="A10:A11"/>
    <mergeCell ref="A12:A13"/>
    <mergeCell ref="A14:A15"/>
    <mergeCell ref="A16:A17"/>
    <mergeCell ref="A18:A19"/>
  </mergeCells>
  <printOptions horizontalCentered="1"/>
  <pageMargins left="0.61" right="0.64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/>
  <dimension ref="A1:D135"/>
  <sheetViews>
    <sheetView zoomScaleNormal="100" workbookViewId="0">
      <selection activeCell="F22" sqref="F22"/>
    </sheetView>
  </sheetViews>
  <sheetFormatPr baseColWidth="10" defaultColWidth="11.42578125" defaultRowHeight="15" x14ac:dyDescent="0.25"/>
  <cols>
    <col min="1" max="1" width="22" style="73" customWidth="1"/>
    <col min="2" max="2" width="27.42578125" style="73" customWidth="1"/>
    <col min="3" max="3" width="26.28515625" style="73" customWidth="1"/>
    <col min="4" max="4" width="14" style="73" customWidth="1"/>
    <col min="5" max="16384" width="11.42578125" style="73"/>
  </cols>
  <sheetData>
    <row r="1" spans="1:4" ht="18.75" x14ac:dyDescent="0.25">
      <c r="A1" s="228" t="s">
        <v>775</v>
      </c>
      <c r="B1" s="228"/>
      <c r="C1" s="228"/>
      <c r="D1" s="228"/>
    </row>
    <row r="2" spans="1:4" x14ac:dyDescent="0.25">
      <c r="A2" s="73" t="s">
        <v>776</v>
      </c>
    </row>
    <row r="3" spans="1:4" x14ac:dyDescent="0.25">
      <c r="A3" s="74" t="s">
        <v>777</v>
      </c>
      <c r="B3" s="74" t="s">
        <v>778</v>
      </c>
      <c r="C3" s="74" t="s">
        <v>15</v>
      </c>
      <c r="D3" s="74" t="s">
        <v>779</v>
      </c>
    </row>
    <row r="4" spans="1:4" x14ac:dyDescent="0.25">
      <c r="A4" s="225" t="s">
        <v>52</v>
      </c>
      <c r="B4" s="225" t="s">
        <v>50</v>
      </c>
      <c r="C4" s="75" t="s">
        <v>51</v>
      </c>
      <c r="D4" s="76">
        <v>0</v>
      </c>
    </row>
    <row r="5" spans="1:4" x14ac:dyDescent="0.25">
      <c r="A5" s="226"/>
      <c r="B5" s="226"/>
      <c r="C5" s="75" t="s">
        <v>71</v>
      </c>
      <c r="D5" s="76">
        <v>8</v>
      </c>
    </row>
    <row r="6" spans="1:4" x14ac:dyDescent="0.25">
      <c r="A6" s="226"/>
      <c r="B6" s="226"/>
      <c r="C6" s="75" t="s">
        <v>100</v>
      </c>
      <c r="D6" s="76">
        <v>20</v>
      </c>
    </row>
    <row r="7" spans="1:4" x14ac:dyDescent="0.25">
      <c r="A7" s="226"/>
      <c r="B7" s="227"/>
      <c r="C7" s="75" t="s">
        <v>128</v>
      </c>
      <c r="D7" s="76">
        <v>59</v>
      </c>
    </row>
    <row r="8" spans="1:4" x14ac:dyDescent="0.25">
      <c r="A8" s="226"/>
      <c r="B8" s="225" t="s">
        <v>70</v>
      </c>
      <c r="C8" s="75" t="s">
        <v>51</v>
      </c>
      <c r="D8" s="76">
        <v>0</v>
      </c>
    </row>
    <row r="9" spans="1:4" x14ac:dyDescent="0.25">
      <c r="A9" s="226"/>
      <c r="B9" s="226"/>
      <c r="C9" s="75" t="s">
        <v>71</v>
      </c>
      <c r="D9" s="76">
        <v>12</v>
      </c>
    </row>
    <row r="10" spans="1:4" x14ac:dyDescent="0.25">
      <c r="A10" s="226"/>
      <c r="B10" s="226"/>
      <c r="C10" s="75" t="s">
        <v>100</v>
      </c>
      <c r="D10" s="76">
        <v>24</v>
      </c>
    </row>
    <row r="11" spans="1:4" x14ac:dyDescent="0.25">
      <c r="A11" s="226"/>
      <c r="B11" s="227"/>
      <c r="C11" s="75" t="s">
        <v>128</v>
      </c>
      <c r="D11" s="76">
        <v>63</v>
      </c>
    </row>
    <row r="12" spans="1:4" x14ac:dyDescent="0.25">
      <c r="A12" s="226"/>
      <c r="B12" s="225" t="s">
        <v>99</v>
      </c>
      <c r="C12" s="75" t="s">
        <v>51</v>
      </c>
      <c r="D12" s="76">
        <v>9</v>
      </c>
    </row>
    <row r="13" spans="1:4" x14ac:dyDescent="0.25">
      <c r="A13" s="226"/>
      <c r="B13" s="226"/>
      <c r="C13" s="75" t="s">
        <v>71</v>
      </c>
      <c r="D13" s="76">
        <v>21</v>
      </c>
    </row>
    <row r="14" spans="1:4" x14ac:dyDescent="0.25">
      <c r="A14" s="226"/>
      <c r="B14" s="226"/>
      <c r="C14" s="75" t="s">
        <v>100</v>
      </c>
      <c r="D14" s="76">
        <v>34</v>
      </c>
    </row>
    <row r="15" spans="1:4" x14ac:dyDescent="0.25">
      <c r="A15" s="227"/>
      <c r="B15" s="227"/>
      <c r="C15" s="75" t="s">
        <v>128</v>
      </c>
      <c r="D15" s="76">
        <v>69</v>
      </c>
    </row>
    <row r="16" spans="1:4" x14ac:dyDescent="0.25">
      <c r="A16" s="225" t="s">
        <v>278</v>
      </c>
      <c r="B16" s="225" t="s">
        <v>50</v>
      </c>
      <c r="C16" s="75" t="s">
        <v>51</v>
      </c>
      <c r="D16" s="76">
        <v>3</v>
      </c>
    </row>
    <row r="17" spans="1:4" x14ac:dyDescent="0.25">
      <c r="A17" s="226"/>
      <c r="B17" s="226"/>
      <c r="C17" s="75" t="s">
        <v>71</v>
      </c>
      <c r="D17" s="76">
        <v>10</v>
      </c>
    </row>
    <row r="18" spans="1:4" x14ac:dyDescent="0.25">
      <c r="A18" s="226"/>
      <c r="B18" s="226"/>
      <c r="C18" s="75" t="s">
        <v>100</v>
      </c>
      <c r="D18" s="76">
        <v>22</v>
      </c>
    </row>
    <row r="19" spans="1:4" x14ac:dyDescent="0.25">
      <c r="A19" s="226"/>
      <c r="B19" s="227"/>
      <c r="C19" s="75" t="s">
        <v>128</v>
      </c>
      <c r="D19" s="76">
        <v>61</v>
      </c>
    </row>
    <row r="20" spans="1:4" x14ac:dyDescent="0.25">
      <c r="A20" s="226"/>
      <c r="B20" s="225" t="s">
        <v>70</v>
      </c>
      <c r="C20" s="75" t="s">
        <v>51</v>
      </c>
      <c r="D20" s="76">
        <v>5</v>
      </c>
    </row>
    <row r="21" spans="1:4" x14ac:dyDescent="0.25">
      <c r="A21" s="226"/>
      <c r="B21" s="226"/>
      <c r="C21" s="75" t="s">
        <v>71</v>
      </c>
      <c r="D21" s="76">
        <v>16</v>
      </c>
    </row>
    <row r="22" spans="1:4" x14ac:dyDescent="0.25">
      <c r="A22" s="226"/>
      <c r="B22" s="226"/>
      <c r="C22" s="75" t="s">
        <v>100</v>
      </c>
      <c r="D22" s="76">
        <v>28</v>
      </c>
    </row>
    <row r="23" spans="1:4" x14ac:dyDescent="0.25">
      <c r="A23" s="226"/>
      <c r="B23" s="227"/>
      <c r="C23" s="75" t="s">
        <v>128</v>
      </c>
      <c r="D23" s="76">
        <v>68</v>
      </c>
    </row>
    <row r="24" spans="1:4" x14ac:dyDescent="0.25">
      <c r="A24" s="226"/>
      <c r="B24" s="225" t="s">
        <v>99</v>
      </c>
      <c r="C24" s="75" t="s">
        <v>51</v>
      </c>
      <c r="D24" s="76">
        <v>14</v>
      </c>
    </row>
    <row r="25" spans="1:4" x14ac:dyDescent="0.25">
      <c r="A25" s="226"/>
      <c r="B25" s="226"/>
      <c r="C25" s="75" t="s">
        <v>71</v>
      </c>
      <c r="D25" s="76">
        <v>26</v>
      </c>
    </row>
    <row r="26" spans="1:4" x14ac:dyDescent="0.25">
      <c r="A26" s="226"/>
      <c r="B26" s="226"/>
      <c r="C26" s="75" t="s">
        <v>100</v>
      </c>
      <c r="D26" s="76">
        <v>39</v>
      </c>
    </row>
    <row r="27" spans="1:4" x14ac:dyDescent="0.25">
      <c r="A27" s="227"/>
      <c r="B27" s="227"/>
      <c r="C27" s="75" t="s">
        <v>128</v>
      </c>
      <c r="D27" s="76">
        <v>74</v>
      </c>
    </row>
    <row r="28" spans="1:4" x14ac:dyDescent="0.25">
      <c r="A28" s="225" t="s">
        <v>348</v>
      </c>
      <c r="B28" s="225" t="s">
        <v>50</v>
      </c>
      <c r="C28" s="75" t="s">
        <v>51</v>
      </c>
      <c r="D28" s="76">
        <v>6</v>
      </c>
    </row>
    <row r="29" spans="1:4" x14ac:dyDescent="0.25">
      <c r="A29" s="226"/>
      <c r="B29" s="226"/>
      <c r="C29" s="75" t="s">
        <v>71</v>
      </c>
      <c r="D29" s="76">
        <v>13</v>
      </c>
    </row>
    <row r="30" spans="1:4" x14ac:dyDescent="0.25">
      <c r="A30" s="226"/>
      <c r="B30" s="226"/>
      <c r="C30" s="75" t="s">
        <v>100</v>
      </c>
      <c r="D30" s="76">
        <v>25</v>
      </c>
    </row>
    <row r="31" spans="1:4" x14ac:dyDescent="0.25">
      <c r="A31" s="226"/>
      <c r="B31" s="227"/>
      <c r="C31" s="75" t="s">
        <v>128</v>
      </c>
      <c r="D31" s="76">
        <v>64</v>
      </c>
    </row>
    <row r="32" spans="1:4" x14ac:dyDescent="0.25">
      <c r="A32" s="226"/>
      <c r="B32" s="225" t="s">
        <v>70</v>
      </c>
      <c r="C32" s="75" t="s">
        <v>51</v>
      </c>
      <c r="D32" s="76">
        <v>9</v>
      </c>
    </row>
    <row r="33" spans="1:4" x14ac:dyDescent="0.25">
      <c r="A33" s="226"/>
      <c r="B33" s="226"/>
      <c r="C33" s="75" t="s">
        <v>71</v>
      </c>
      <c r="D33" s="76">
        <v>20</v>
      </c>
    </row>
    <row r="34" spans="1:4" x14ac:dyDescent="0.25">
      <c r="A34" s="226"/>
      <c r="B34" s="226"/>
      <c r="C34" s="75" t="s">
        <v>100</v>
      </c>
      <c r="D34" s="76">
        <v>32</v>
      </c>
    </row>
    <row r="35" spans="1:4" x14ac:dyDescent="0.25">
      <c r="A35" s="226"/>
      <c r="B35" s="227"/>
      <c r="C35" s="75" t="s">
        <v>128</v>
      </c>
      <c r="D35" s="76">
        <v>72</v>
      </c>
    </row>
    <row r="36" spans="1:4" x14ac:dyDescent="0.25">
      <c r="A36" s="226"/>
      <c r="B36" s="225" t="s">
        <v>99</v>
      </c>
      <c r="C36" s="75" t="s">
        <v>51</v>
      </c>
      <c r="D36" s="76">
        <v>19</v>
      </c>
    </row>
    <row r="37" spans="1:4" x14ac:dyDescent="0.25">
      <c r="A37" s="226"/>
      <c r="B37" s="226"/>
      <c r="C37" s="75" t="s">
        <v>71</v>
      </c>
      <c r="D37" s="76">
        <v>30</v>
      </c>
    </row>
    <row r="38" spans="1:4" x14ac:dyDescent="0.25">
      <c r="A38" s="226"/>
      <c r="B38" s="226"/>
      <c r="C38" s="75" t="s">
        <v>100</v>
      </c>
      <c r="D38" s="76">
        <v>44</v>
      </c>
    </row>
    <row r="39" spans="1:4" x14ac:dyDescent="0.25">
      <c r="A39" s="227"/>
      <c r="B39" s="227"/>
      <c r="C39" s="75" t="s">
        <v>128</v>
      </c>
      <c r="D39" s="76">
        <v>79</v>
      </c>
    </row>
    <row r="40" spans="1:4" x14ac:dyDescent="0.25">
      <c r="A40" s="225" t="s">
        <v>416</v>
      </c>
      <c r="B40" s="225" t="s">
        <v>50</v>
      </c>
      <c r="C40" s="75" t="s">
        <v>51</v>
      </c>
      <c r="D40" s="76">
        <v>9</v>
      </c>
    </row>
    <row r="41" spans="1:4" x14ac:dyDescent="0.25">
      <c r="A41" s="226"/>
      <c r="B41" s="226"/>
      <c r="C41" s="75" t="s">
        <v>71</v>
      </c>
      <c r="D41" s="76">
        <v>16</v>
      </c>
    </row>
    <row r="42" spans="1:4" x14ac:dyDescent="0.25">
      <c r="A42" s="226"/>
      <c r="B42" s="226"/>
      <c r="C42" s="75" t="s">
        <v>100</v>
      </c>
      <c r="D42" s="76">
        <v>27</v>
      </c>
    </row>
    <row r="43" spans="1:4" x14ac:dyDescent="0.25">
      <c r="A43" s="226"/>
      <c r="B43" s="227"/>
      <c r="C43" s="75" t="s">
        <v>128</v>
      </c>
      <c r="D43" s="76">
        <v>67</v>
      </c>
    </row>
    <row r="44" spans="1:4" x14ac:dyDescent="0.25">
      <c r="A44" s="226"/>
      <c r="B44" s="225" t="s">
        <v>70</v>
      </c>
      <c r="C44" s="75" t="s">
        <v>51</v>
      </c>
      <c r="D44" s="76">
        <v>13</v>
      </c>
    </row>
    <row r="45" spans="1:4" x14ac:dyDescent="0.25">
      <c r="A45" s="226"/>
      <c r="B45" s="226"/>
      <c r="C45" s="75" t="s">
        <v>71</v>
      </c>
      <c r="D45" s="76">
        <v>24</v>
      </c>
    </row>
    <row r="46" spans="1:4" x14ac:dyDescent="0.25">
      <c r="A46" s="226"/>
      <c r="B46" s="226"/>
      <c r="C46" s="75" t="s">
        <v>100</v>
      </c>
      <c r="D46" s="76">
        <v>36</v>
      </c>
    </row>
    <row r="47" spans="1:4" x14ac:dyDescent="0.25">
      <c r="A47" s="226"/>
      <c r="B47" s="227"/>
      <c r="C47" s="75" t="s">
        <v>128</v>
      </c>
      <c r="D47" s="76">
        <v>77</v>
      </c>
    </row>
    <row r="48" spans="1:4" x14ac:dyDescent="0.25">
      <c r="A48" s="226"/>
      <c r="B48" s="225" t="s">
        <v>99</v>
      </c>
      <c r="C48" s="75" t="s">
        <v>51</v>
      </c>
      <c r="D48" s="76">
        <v>24</v>
      </c>
    </row>
    <row r="49" spans="1:4" x14ac:dyDescent="0.25">
      <c r="A49" s="226"/>
      <c r="B49" s="226"/>
      <c r="C49" s="75" t="s">
        <v>71</v>
      </c>
      <c r="D49" s="76">
        <v>35</v>
      </c>
    </row>
    <row r="50" spans="1:4" x14ac:dyDescent="0.25">
      <c r="A50" s="226"/>
      <c r="B50" s="226"/>
      <c r="C50" s="75" t="s">
        <v>100</v>
      </c>
      <c r="D50" s="76">
        <v>49</v>
      </c>
    </row>
    <row r="51" spans="1:4" x14ac:dyDescent="0.25">
      <c r="A51" s="227"/>
      <c r="B51" s="227"/>
      <c r="C51" s="75" t="s">
        <v>128</v>
      </c>
      <c r="D51" s="76">
        <v>84</v>
      </c>
    </row>
    <row r="52" spans="1:4" x14ac:dyDescent="0.25">
      <c r="A52" s="225" t="s">
        <v>481</v>
      </c>
      <c r="B52" s="225" t="s">
        <v>50</v>
      </c>
      <c r="C52" s="75" t="s">
        <v>51</v>
      </c>
      <c r="D52" s="76">
        <v>12</v>
      </c>
    </row>
    <row r="53" spans="1:4" x14ac:dyDescent="0.25">
      <c r="A53" s="226"/>
      <c r="B53" s="226"/>
      <c r="C53" s="75" t="s">
        <v>71</v>
      </c>
      <c r="D53" s="76">
        <v>18</v>
      </c>
    </row>
    <row r="54" spans="1:4" x14ac:dyDescent="0.25">
      <c r="A54" s="226"/>
      <c r="B54" s="226"/>
      <c r="C54" s="75" t="s">
        <v>100</v>
      </c>
      <c r="D54" s="76">
        <v>30</v>
      </c>
    </row>
    <row r="55" spans="1:4" x14ac:dyDescent="0.25">
      <c r="A55" s="226"/>
      <c r="B55" s="227"/>
      <c r="C55" s="75" t="s">
        <v>128</v>
      </c>
      <c r="D55" s="76">
        <v>70</v>
      </c>
    </row>
    <row r="56" spans="1:4" x14ac:dyDescent="0.25">
      <c r="A56" s="226"/>
      <c r="B56" s="225" t="s">
        <v>70</v>
      </c>
      <c r="C56" s="75" t="s">
        <v>51</v>
      </c>
      <c r="D56" s="76">
        <v>17</v>
      </c>
    </row>
    <row r="57" spans="1:4" x14ac:dyDescent="0.25">
      <c r="A57" s="226"/>
      <c r="B57" s="226"/>
      <c r="C57" s="75" t="s">
        <v>71</v>
      </c>
      <c r="D57" s="76">
        <v>28</v>
      </c>
    </row>
    <row r="58" spans="1:4" x14ac:dyDescent="0.25">
      <c r="A58" s="226"/>
      <c r="B58" s="226"/>
      <c r="C58" s="75" t="s">
        <v>100</v>
      </c>
      <c r="D58" s="76">
        <v>40</v>
      </c>
    </row>
    <row r="59" spans="1:4" x14ac:dyDescent="0.25">
      <c r="A59" s="226"/>
      <c r="B59" s="227"/>
      <c r="C59" s="75" t="s">
        <v>128</v>
      </c>
      <c r="D59" s="76">
        <v>81</v>
      </c>
    </row>
    <row r="60" spans="1:4" x14ac:dyDescent="0.25">
      <c r="A60" s="226"/>
      <c r="B60" s="225" t="s">
        <v>99</v>
      </c>
      <c r="C60" s="75" t="s">
        <v>51</v>
      </c>
      <c r="D60" s="76">
        <v>29</v>
      </c>
    </row>
    <row r="61" spans="1:4" x14ac:dyDescent="0.25">
      <c r="A61" s="226"/>
      <c r="B61" s="226"/>
      <c r="C61" s="75" t="s">
        <v>71</v>
      </c>
      <c r="D61" s="76">
        <v>40</v>
      </c>
    </row>
    <row r="62" spans="1:4" x14ac:dyDescent="0.25">
      <c r="A62" s="226"/>
      <c r="B62" s="226"/>
      <c r="C62" s="75" t="s">
        <v>100</v>
      </c>
      <c r="D62" s="76">
        <v>52</v>
      </c>
    </row>
    <row r="63" spans="1:4" x14ac:dyDescent="0.25">
      <c r="A63" s="227"/>
      <c r="B63" s="227"/>
      <c r="C63" s="75" t="s">
        <v>128</v>
      </c>
      <c r="D63" s="76">
        <v>89</v>
      </c>
    </row>
    <row r="64" spans="1:4" x14ac:dyDescent="0.25">
      <c r="A64" s="225" t="s">
        <v>542</v>
      </c>
      <c r="B64" s="225" t="s">
        <v>50</v>
      </c>
      <c r="C64" s="75" t="s">
        <v>51</v>
      </c>
      <c r="D64" s="76">
        <v>15</v>
      </c>
    </row>
    <row r="65" spans="1:4" x14ac:dyDescent="0.25">
      <c r="A65" s="226"/>
      <c r="B65" s="226"/>
      <c r="C65" s="75" t="s">
        <v>71</v>
      </c>
      <c r="D65" s="76">
        <v>20</v>
      </c>
    </row>
    <row r="66" spans="1:4" x14ac:dyDescent="0.25">
      <c r="A66" s="226"/>
      <c r="B66" s="226"/>
      <c r="C66" s="75" t="s">
        <v>100</v>
      </c>
      <c r="D66" s="76">
        <v>32</v>
      </c>
    </row>
    <row r="67" spans="1:4" x14ac:dyDescent="0.25">
      <c r="A67" s="226"/>
      <c r="B67" s="227"/>
      <c r="C67" s="75" t="s">
        <v>128</v>
      </c>
      <c r="D67" s="76">
        <v>72</v>
      </c>
    </row>
    <row r="68" spans="1:4" x14ac:dyDescent="0.25">
      <c r="A68" s="226"/>
      <c r="B68" s="225" t="s">
        <v>70</v>
      </c>
      <c r="C68" s="75" t="s">
        <v>51</v>
      </c>
      <c r="D68" s="76">
        <v>21</v>
      </c>
    </row>
    <row r="69" spans="1:4" x14ac:dyDescent="0.25">
      <c r="A69" s="226"/>
      <c r="B69" s="226"/>
      <c r="C69" s="75" t="s">
        <v>71</v>
      </c>
      <c r="D69" s="76">
        <v>32</v>
      </c>
    </row>
    <row r="70" spans="1:4" x14ac:dyDescent="0.25">
      <c r="A70" s="226"/>
      <c r="B70" s="226"/>
      <c r="C70" s="75" t="s">
        <v>100</v>
      </c>
      <c r="D70" s="76">
        <v>44</v>
      </c>
    </row>
    <row r="71" spans="1:4" x14ac:dyDescent="0.25">
      <c r="A71" s="226"/>
      <c r="B71" s="227"/>
      <c r="C71" s="75" t="s">
        <v>128</v>
      </c>
      <c r="D71" s="76">
        <v>83</v>
      </c>
    </row>
    <row r="72" spans="1:4" x14ac:dyDescent="0.25">
      <c r="A72" s="226"/>
      <c r="B72" s="225" t="s">
        <v>99</v>
      </c>
      <c r="C72" s="75" t="s">
        <v>51</v>
      </c>
      <c r="D72" s="76">
        <v>34</v>
      </c>
    </row>
    <row r="73" spans="1:4" x14ac:dyDescent="0.25">
      <c r="A73" s="226"/>
      <c r="B73" s="226"/>
      <c r="C73" s="75" t="s">
        <v>71</v>
      </c>
      <c r="D73" s="76">
        <v>45</v>
      </c>
    </row>
    <row r="74" spans="1:4" x14ac:dyDescent="0.25">
      <c r="A74" s="226"/>
      <c r="B74" s="226"/>
      <c r="C74" s="75" t="s">
        <v>100</v>
      </c>
      <c r="D74" s="76">
        <v>59</v>
      </c>
    </row>
    <row r="75" spans="1:4" x14ac:dyDescent="0.25">
      <c r="A75" s="227"/>
      <c r="B75" s="227"/>
      <c r="C75" s="75" t="s">
        <v>128</v>
      </c>
      <c r="D75" s="76">
        <v>100</v>
      </c>
    </row>
    <row r="76" spans="1:4" x14ac:dyDescent="0.25">
      <c r="A76" s="225" t="s">
        <v>572</v>
      </c>
      <c r="B76" s="225" t="s">
        <v>50</v>
      </c>
      <c r="C76" s="75" t="s">
        <v>51</v>
      </c>
      <c r="D76" s="76">
        <v>18</v>
      </c>
    </row>
    <row r="77" spans="1:4" x14ac:dyDescent="0.25">
      <c r="A77" s="226"/>
      <c r="B77" s="226"/>
      <c r="C77" s="75" t="s">
        <v>71</v>
      </c>
      <c r="D77" s="76">
        <v>23</v>
      </c>
    </row>
    <row r="78" spans="1:4" x14ac:dyDescent="0.25">
      <c r="A78" s="226"/>
      <c r="B78" s="226"/>
      <c r="C78" s="75" t="s">
        <v>100</v>
      </c>
      <c r="D78" s="76">
        <v>34</v>
      </c>
    </row>
    <row r="79" spans="1:4" x14ac:dyDescent="0.25">
      <c r="A79" s="226"/>
      <c r="B79" s="227"/>
      <c r="C79" s="75" t="s">
        <v>128</v>
      </c>
      <c r="D79" s="76">
        <v>75</v>
      </c>
    </row>
    <row r="80" spans="1:4" x14ac:dyDescent="0.25">
      <c r="A80" s="226"/>
      <c r="B80" s="225" t="s">
        <v>70</v>
      </c>
      <c r="C80" s="75" t="s">
        <v>51</v>
      </c>
      <c r="D80" s="76">
        <v>25</v>
      </c>
    </row>
    <row r="81" spans="1:4" x14ac:dyDescent="0.25">
      <c r="A81" s="226"/>
      <c r="B81" s="226"/>
      <c r="C81" s="75" t="s">
        <v>71</v>
      </c>
      <c r="D81" s="76">
        <v>36</v>
      </c>
    </row>
    <row r="82" spans="1:4" x14ac:dyDescent="0.25">
      <c r="A82" s="226"/>
      <c r="B82" s="226"/>
      <c r="C82" s="75" t="s">
        <v>100</v>
      </c>
      <c r="D82" s="76">
        <v>48</v>
      </c>
    </row>
    <row r="83" spans="1:4" x14ac:dyDescent="0.25">
      <c r="A83" s="226"/>
      <c r="B83" s="227"/>
      <c r="C83" s="75" t="s">
        <v>128</v>
      </c>
      <c r="D83" s="76">
        <v>100</v>
      </c>
    </row>
    <row r="84" spans="1:4" x14ac:dyDescent="0.25">
      <c r="A84" s="226"/>
      <c r="B84" s="225" t="s">
        <v>99</v>
      </c>
      <c r="C84" s="75" t="s">
        <v>51</v>
      </c>
      <c r="D84" s="76">
        <v>39</v>
      </c>
    </row>
    <row r="85" spans="1:4" x14ac:dyDescent="0.25">
      <c r="A85" s="226"/>
      <c r="B85" s="226"/>
      <c r="C85" s="75" t="s">
        <v>71</v>
      </c>
      <c r="D85" s="76">
        <v>50</v>
      </c>
    </row>
    <row r="86" spans="1:4" x14ac:dyDescent="0.25">
      <c r="A86" s="226"/>
      <c r="B86" s="226"/>
      <c r="C86" s="75" t="s">
        <v>100</v>
      </c>
      <c r="D86" s="76">
        <v>64</v>
      </c>
    </row>
    <row r="87" spans="1:4" x14ac:dyDescent="0.25">
      <c r="A87" s="227"/>
      <c r="B87" s="227"/>
      <c r="C87" s="75" t="s">
        <v>128</v>
      </c>
      <c r="D87" s="76">
        <v>100</v>
      </c>
    </row>
    <row r="88" spans="1:4" x14ac:dyDescent="0.25">
      <c r="A88" s="225" t="s">
        <v>614</v>
      </c>
      <c r="B88" s="225" t="s">
        <v>50</v>
      </c>
      <c r="C88" s="75" t="s">
        <v>51</v>
      </c>
      <c r="D88" s="76">
        <v>21</v>
      </c>
    </row>
    <row r="89" spans="1:4" x14ac:dyDescent="0.25">
      <c r="A89" s="226"/>
      <c r="B89" s="226"/>
      <c r="C89" s="75" t="s">
        <v>71</v>
      </c>
      <c r="D89" s="76">
        <v>26</v>
      </c>
    </row>
    <row r="90" spans="1:4" x14ac:dyDescent="0.25">
      <c r="A90" s="226"/>
      <c r="B90" s="226"/>
      <c r="C90" s="75" t="s">
        <v>100</v>
      </c>
      <c r="D90" s="76">
        <v>37</v>
      </c>
    </row>
    <row r="91" spans="1:4" x14ac:dyDescent="0.25">
      <c r="A91" s="226"/>
      <c r="B91" s="227"/>
      <c r="C91" s="75" t="s">
        <v>128</v>
      </c>
      <c r="D91" s="76">
        <v>77</v>
      </c>
    </row>
    <row r="92" spans="1:4" x14ac:dyDescent="0.25">
      <c r="A92" s="226"/>
      <c r="B92" s="225" t="s">
        <v>70</v>
      </c>
      <c r="C92" s="75" t="s">
        <v>51</v>
      </c>
      <c r="D92" s="76">
        <v>29</v>
      </c>
    </row>
    <row r="93" spans="1:4" x14ac:dyDescent="0.25">
      <c r="A93" s="226"/>
      <c r="B93" s="226"/>
      <c r="C93" s="75" t="s">
        <v>71</v>
      </c>
      <c r="D93" s="76">
        <v>40</v>
      </c>
    </row>
    <row r="94" spans="1:4" x14ac:dyDescent="0.25">
      <c r="A94" s="226"/>
      <c r="B94" s="226"/>
      <c r="C94" s="75" t="s">
        <v>100</v>
      </c>
      <c r="D94" s="76">
        <v>52</v>
      </c>
    </row>
    <row r="95" spans="1:4" x14ac:dyDescent="0.25">
      <c r="A95" s="226"/>
      <c r="B95" s="227"/>
      <c r="C95" s="75" t="s">
        <v>128</v>
      </c>
      <c r="D95" s="76">
        <v>100</v>
      </c>
    </row>
    <row r="96" spans="1:4" x14ac:dyDescent="0.25">
      <c r="A96" s="226"/>
      <c r="B96" s="225" t="s">
        <v>99</v>
      </c>
      <c r="C96" s="75" t="s">
        <v>51</v>
      </c>
      <c r="D96" s="76">
        <v>44</v>
      </c>
    </row>
    <row r="97" spans="1:4" x14ac:dyDescent="0.25">
      <c r="A97" s="226"/>
      <c r="B97" s="226"/>
      <c r="C97" s="75" t="s">
        <v>71</v>
      </c>
      <c r="D97" s="76">
        <v>54</v>
      </c>
    </row>
    <row r="98" spans="1:4" x14ac:dyDescent="0.25">
      <c r="A98" s="226"/>
      <c r="B98" s="226"/>
      <c r="C98" s="75" t="s">
        <v>100</v>
      </c>
      <c r="D98" s="76">
        <v>69</v>
      </c>
    </row>
    <row r="99" spans="1:4" x14ac:dyDescent="0.25">
      <c r="A99" s="227"/>
      <c r="B99" s="227"/>
      <c r="C99" s="75" t="s">
        <v>128</v>
      </c>
      <c r="D99" s="76">
        <v>100</v>
      </c>
    </row>
    <row r="100" spans="1:4" x14ac:dyDescent="0.25">
      <c r="A100" s="225" t="s">
        <v>665</v>
      </c>
      <c r="B100" s="225" t="s">
        <v>50</v>
      </c>
      <c r="C100" s="75" t="s">
        <v>51</v>
      </c>
      <c r="D100" s="76">
        <v>24</v>
      </c>
    </row>
    <row r="101" spans="1:4" x14ac:dyDescent="0.25">
      <c r="A101" s="226"/>
      <c r="B101" s="226"/>
      <c r="C101" s="75" t="s">
        <v>71</v>
      </c>
      <c r="D101" s="76">
        <v>29</v>
      </c>
    </row>
    <row r="102" spans="1:4" x14ac:dyDescent="0.25">
      <c r="A102" s="226"/>
      <c r="B102" s="226"/>
      <c r="C102" s="75" t="s">
        <v>100</v>
      </c>
      <c r="D102" s="76">
        <v>39</v>
      </c>
    </row>
    <row r="103" spans="1:4" x14ac:dyDescent="0.25">
      <c r="A103" s="226"/>
      <c r="B103" s="227"/>
      <c r="C103" s="75" t="s">
        <v>128</v>
      </c>
      <c r="D103" s="76">
        <v>80</v>
      </c>
    </row>
    <row r="104" spans="1:4" x14ac:dyDescent="0.25">
      <c r="A104" s="226"/>
      <c r="B104" s="225" t="s">
        <v>70</v>
      </c>
      <c r="C104" s="75" t="s">
        <v>51</v>
      </c>
      <c r="D104" s="76">
        <v>33</v>
      </c>
    </row>
    <row r="105" spans="1:4" x14ac:dyDescent="0.25">
      <c r="A105" s="226"/>
      <c r="B105" s="226"/>
      <c r="C105" s="75" t="s">
        <v>71</v>
      </c>
      <c r="D105" s="76">
        <v>44</v>
      </c>
    </row>
    <row r="106" spans="1:4" x14ac:dyDescent="0.25">
      <c r="A106" s="226"/>
      <c r="B106" s="226"/>
      <c r="C106" s="75" t="s">
        <v>100</v>
      </c>
      <c r="D106" s="76">
        <v>56</v>
      </c>
    </row>
    <row r="107" spans="1:4" x14ac:dyDescent="0.25">
      <c r="A107" s="226"/>
      <c r="B107" s="227"/>
      <c r="C107" s="75" t="s">
        <v>128</v>
      </c>
      <c r="D107" s="76">
        <v>100</v>
      </c>
    </row>
    <row r="108" spans="1:4" x14ac:dyDescent="0.25">
      <c r="A108" s="226"/>
      <c r="B108" s="225" t="s">
        <v>99</v>
      </c>
      <c r="C108" s="75" t="s">
        <v>51</v>
      </c>
      <c r="D108" s="76">
        <v>49</v>
      </c>
    </row>
    <row r="109" spans="1:4" x14ac:dyDescent="0.25">
      <c r="A109" s="226"/>
      <c r="B109" s="226"/>
      <c r="C109" s="75" t="s">
        <v>71</v>
      </c>
      <c r="D109" s="76">
        <v>60</v>
      </c>
    </row>
    <row r="110" spans="1:4" x14ac:dyDescent="0.25">
      <c r="A110" s="226"/>
      <c r="B110" s="226"/>
      <c r="C110" s="75" t="s">
        <v>100</v>
      </c>
      <c r="D110" s="76">
        <v>74</v>
      </c>
    </row>
    <row r="111" spans="1:4" x14ac:dyDescent="0.25">
      <c r="A111" s="227"/>
      <c r="B111" s="227"/>
      <c r="C111" s="75" t="s">
        <v>128</v>
      </c>
      <c r="D111" s="76">
        <v>100</v>
      </c>
    </row>
    <row r="112" spans="1:4" x14ac:dyDescent="0.25">
      <c r="A112" s="225" t="s">
        <v>681</v>
      </c>
      <c r="B112" s="225" t="s">
        <v>50</v>
      </c>
      <c r="C112" s="75" t="s">
        <v>51</v>
      </c>
      <c r="D112" s="76">
        <v>27</v>
      </c>
    </row>
    <row r="113" spans="1:4" x14ac:dyDescent="0.25">
      <c r="A113" s="226"/>
      <c r="B113" s="226"/>
      <c r="C113" s="75" t="s">
        <v>71</v>
      </c>
      <c r="D113" s="76">
        <v>32</v>
      </c>
    </row>
    <row r="114" spans="1:4" x14ac:dyDescent="0.25">
      <c r="A114" s="226"/>
      <c r="B114" s="226"/>
      <c r="C114" s="75" t="s">
        <v>100</v>
      </c>
      <c r="D114" s="76">
        <v>42</v>
      </c>
    </row>
    <row r="115" spans="1:4" x14ac:dyDescent="0.25">
      <c r="A115" s="226"/>
      <c r="B115" s="227"/>
      <c r="C115" s="75" t="s">
        <v>128</v>
      </c>
      <c r="D115" s="76">
        <v>100</v>
      </c>
    </row>
    <row r="116" spans="1:4" x14ac:dyDescent="0.25">
      <c r="A116" s="226"/>
      <c r="B116" s="225" t="s">
        <v>70</v>
      </c>
      <c r="C116" s="75" t="s">
        <v>51</v>
      </c>
      <c r="D116" s="76">
        <v>37</v>
      </c>
    </row>
    <row r="117" spans="1:4" x14ac:dyDescent="0.25">
      <c r="A117" s="226"/>
      <c r="B117" s="226"/>
      <c r="C117" s="75" t="s">
        <v>71</v>
      </c>
      <c r="D117" s="76">
        <v>48</v>
      </c>
    </row>
    <row r="118" spans="1:4" x14ac:dyDescent="0.25">
      <c r="A118" s="226"/>
      <c r="B118" s="226"/>
      <c r="C118" s="75" t="s">
        <v>100</v>
      </c>
      <c r="D118" s="76">
        <v>60</v>
      </c>
    </row>
    <row r="119" spans="1:4" x14ac:dyDescent="0.25">
      <c r="A119" s="226"/>
      <c r="B119" s="227"/>
      <c r="C119" s="75" t="s">
        <v>128</v>
      </c>
      <c r="D119" s="76">
        <v>100</v>
      </c>
    </row>
    <row r="120" spans="1:4" x14ac:dyDescent="0.25">
      <c r="A120" s="226"/>
      <c r="B120" s="225" t="s">
        <v>99</v>
      </c>
      <c r="C120" s="75" t="s">
        <v>51</v>
      </c>
      <c r="D120" s="76">
        <v>54</v>
      </c>
    </row>
    <row r="121" spans="1:4" x14ac:dyDescent="0.25">
      <c r="A121" s="226"/>
      <c r="B121" s="226"/>
      <c r="C121" s="75" t="s">
        <v>71</v>
      </c>
      <c r="D121" s="76">
        <v>64</v>
      </c>
    </row>
    <row r="122" spans="1:4" x14ac:dyDescent="0.25">
      <c r="A122" s="226"/>
      <c r="B122" s="226"/>
      <c r="C122" s="75" t="s">
        <v>100</v>
      </c>
      <c r="D122" s="76">
        <v>79</v>
      </c>
    </row>
    <row r="123" spans="1:4" x14ac:dyDescent="0.25">
      <c r="A123" s="227"/>
      <c r="B123" s="227"/>
      <c r="C123" s="75" t="s">
        <v>128</v>
      </c>
      <c r="D123" s="76">
        <v>100</v>
      </c>
    </row>
    <row r="124" spans="1:4" x14ac:dyDescent="0.25">
      <c r="A124" s="225" t="s">
        <v>699</v>
      </c>
      <c r="B124" s="225" t="s">
        <v>50</v>
      </c>
      <c r="C124" s="75" t="s">
        <v>51</v>
      </c>
      <c r="D124" s="76">
        <v>30</v>
      </c>
    </row>
    <row r="125" spans="1:4" x14ac:dyDescent="0.25">
      <c r="A125" s="226"/>
      <c r="B125" s="226"/>
      <c r="C125" s="75" t="s">
        <v>71</v>
      </c>
      <c r="D125" s="76">
        <v>35</v>
      </c>
    </row>
    <row r="126" spans="1:4" x14ac:dyDescent="0.25">
      <c r="A126" s="226"/>
      <c r="B126" s="226"/>
      <c r="C126" s="75" t="s">
        <v>100</v>
      </c>
      <c r="D126" s="76">
        <v>44</v>
      </c>
    </row>
    <row r="127" spans="1:4" x14ac:dyDescent="0.25">
      <c r="A127" s="226"/>
      <c r="B127" s="227"/>
      <c r="C127" s="75" t="s">
        <v>128</v>
      </c>
      <c r="D127" s="76">
        <v>100</v>
      </c>
    </row>
    <row r="128" spans="1:4" x14ac:dyDescent="0.25">
      <c r="A128" s="226"/>
      <c r="B128" s="225" t="s">
        <v>70</v>
      </c>
      <c r="C128" s="75" t="s">
        <v>51</v>
      </c>
      <c r="D128" s="76">
        <v>41</v>
      </c>
    </row>
    <row r="129" spans="1:4" x14ac:dyDescent="0.25">
      <c r="A129" s="226"/>
      <c r="B129" s="226"/>
      <c r="C129" s="75" t="s">
        <v>71</v>
      </c>
      <c r="D129" s="76">
        <v>52</v>
      </c>
    </row>
    <row r="130" spans="1:4" x14ac:dyDescent="0.25">
      <c r="A130" s="226"/>
      <c r="B130" s="226"/>
      <c r="C130" s="75" t="s">
        <v>100</v>
      </c>
      <c r="D130" s="76">
        <v>64</v>
      </c>
    </row>
    <row r="131" spans="1:4" x14ac:dyDescent="0.25">
      <c r="A131" s="226"/>
      <c r="B131" s="227"/>
      <c r="C131" s="75" t="s">
        <v>128</v>
      </c>
      <c r="D131" s="76">
        <v>100</v>
      </c>
    </row>
    <row r="132" spans="1:4" x14ac:dyDescent="0.25">
      <c r="A132" s="226"/>
      <c r="B132" s="225" t="s">
        <v>99</v>
      </c>
      <c r="C132" s="75" t="s">
        <v>51</v>
      </c>
      <c r="D132" s="76">
        <v>60</v>
      </c>
    </row>
    <row r="133" spans="1:4" x14ac:dyDescent="0.25">
      <c r="A133" s="226"/>
      <c r="B133" s="226"/>
      <c r="C133" s="75" t="s">
        <v>71</v>
      </c>
      <c r="D133" s="76">
        <v>70</v>
      </c>
    </row>
    <row r="134" spans="1:4" x14ac:dyDescent="0.25">
      <c r="A134" s="226"/>
      <c r="B134" s="226"/>
      <c r="C134" s="75" t="s">
        <v>100</v>
      </c>
      <c r="D134" s="76">
        <v>84</v>
      </c>
    </row>
    <row r="135" spans="1:4" x14ac:dyDescent="0.25">
      <c r="A135" s="227"/>
      <c r="B135" s="227"/>
      <c r="C135" s="75" t="s">
        <v>128</v>
      </c>
      <c r="D135" s="76">
        <v>100</v>
      </c>
    </row>
  </sheetData>
  <mergeCells count="45">
    <mergeCell ref="A1:D1"/>
    <mergeCell ref="A4:A15"/>
    <mergeCell ref="A16:A27"/>
    <mergeCell ref="A28:A39"/>
    <mergeCell ref="A40:A51"/>
    <mergeCell ref="A52:A63"/>
    <mergeCell ref="B4:B7"/>
    <mergeCell ref="B8:B11"/>
    <mergeCell ref="B12:B15"/>
    <mergeCell ref="B16:B19"/>
    <mergeCell ref="A64:A75"/>
    <mergeCell ref="A76:A87"/>
    <mergeCell ref="A88:A99"/>
    <mergeCell ref="A100:A111"/>
    <mergeCell ref="A112:A123"/>
    <mergeCell ref="A124:A135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112:B115"/>
    <mergeCell ref="B68:B71"/>
    <mergeCell ref="B72:B75"/>
    <mergeCell ref="B76:B79"/>
    <mergeCell ref="B80:B83"/>
    <mergeCell ref="B84:B87"/>
    <mergeCell ref="B88:B91"/>
    <mergeCell ref="B116:B119"/>
    <mergeCell ref="B120:B123"/>
    <mergeCell ref="B124:B127"/>
    <mergeCell ref="B128:B131"/>
    <mergeCell ref="B132:B135"/>
    <mergeCell ref="B92:B95"/>
    <mergeCell ref="B96:B99"/>
    <mergeCell ref="B100:B103"/>
    <mergeCell ref="B104:B107"/>
    <mergeCell ref="B108:B11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G289"/>
  <sheetViews>
    <sheetView zoomScaleNormal="100" workbookViewId="0">
      <pane ySplit="1" topLeftCell="A2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4.28515625" style="134" bestFit="1" customWidth="1"/>
    <col min="2" max="2" width="40" style="134" customWidth="1"/>
    <col min="3" max="3" width="72.5703125" style="134" customWidth="1"/>
    <col min="4" max="4" width="5.85546875" style="134" bestFit="1" customWidth="1"/>
    <col min="5" max="5" width="6.85546875" style="134" bestFit="1" customWidth="1"/>
    <col min="6" max="6" width="5" style="134" bestFit="1" customWidth="1"/>
    <col min="7" max="7" width="5.5703125" style="134" bestFit="1" customWidth="1"/>
    <col min="8" max="16384" width="11.42578125" style="134"/>
  </cols>
  <sheetData>
    <row r="1" spans="1:7" ht="25.5" x14ac:dyDescent="0.25">
      <c r="A1" s="132" t="s">
        <v>18</v>
      </c>
      <c r="B1" s="132" t="s">
        <v>20</v>
      </c>
      <c r="C1" s="132" t="s">
        <v>21</v>
      </c>
      <c r="D1" s="132" t="s">
        <v>22</v>
      </c>
      <c r="E1" s="132" t="s">
        <v>817</v>
      </c>
      <c r="F1" s="133" t="s">
        <v>0</v>
      </c>
      <c r="G1" s="133" t="s">
        <v>19</v>
      </c>
    </row>
    <row r="2" spans="1:7" s="140" customFormat="1" x14ac:dyDescent="0.25">
      <c r="A2" s="135" t="s">
        <v>53</v>
      </c>
      <c r="B2" s="136" t="s">
        <v>54</v>
      </c>
      <c r="C2" s="136" t="s">
        <v>55</v>
      </c>
      <c r="D2" s="137" t="s">
        <v>56</v>
      </c>
      <c r="E2" s="138">
        <v>435.66</v>
      </c>
      <c r="F2" s="139">
        <v>2025</v>
      </c>
      <c r="G2" s="139" t="s">
        <v>48</v>
      </c>
    </row>
    <row r="3" spans="1:7" s="140" customFormat="1" x14ac:dyDescent="0.25">
      <c r="A3" s="135" t="s">
        <v>72</v>
      </c>
      <c r="B3" s="136" t="s">
        <v>54</v>
      </c>
      <c r="C3" s="136" t="s">
        <v>73</v>
      </c>
      <c r="D3" s="137" t="s">
        <v>56</v>
      </c>
      <c r="E3" s="138">
        <v>399.72</v>
      </c>
      <c r="F3" s="139">
        <v>2025</v>
      </c>
      <c r="G3" s="139" t="s">
        <v>48</v>
      </c>
    </row>
    <row r="4" spans="1:7" s="140" customFormat="1" ht="25.5" x14ac:dyDescent="0.25">
      <c r="A4" s="135" t="s">
        <v>101</v>
      </c>
      <c r="B4" s="136" t="s">
        <v>54</v>
      </c>
      <c r="C4" s="136" t="s">
        <v>102</v>
      </c>
      <c r="D4" s="137" t="s">
        <v>56</v>
      </c>
      <c r="E4" s="138">
        <v>363.86</v>
      </c>
      <c r="F4" s="139">
        <v>2025</v>
      </c>
      <c r="G4" s="139" t="s">
        <v>48</v>
      </c>
    </row>
    <row r="5" spans="1:7" s="140" customFormat="1" ht="25.5" x14ac:dyDescent="0.25">
      <c r="A5" s="135" t="s">
        <v>129</v>
      </c>
      <c r="B5" s="136" t="s">
        <v>54</v>
      </c>
      <c r="C5" s="136" t="s">
        <v>130</v>
      </c>
      <c r="D5" s="137" t="s">
        <v>56</v>
      </c>
      <c r="E5" s="138">
        <v>316.27999999999997</v>
      </c>
      <c r="F5" s="139">
        <v>2025</v>
      </c>
      <c r="G5" s="139" t="s">
        <v>48</v>
      </c>
    </row>
    <row r="6" spans="1:7" s="140" customFormat="1" x14ac:dyDescent="0.25">
      <c r="A6" s="135" t="s">
        <v>151</v>
      </c>
      <c r="B6" s="136" t="s">
        <v>54</v>
      </c>
      <c r="C6" s="136" t="s">
        <v>152</v>
      </c>
      <c r="D6" s="137" t="s">
        <v>56</v>
      </c>
      <c r="E6" s="138">
        <v>264.56</v>
      </c>
      <c r="F6" s="139">
        <v>2025</v>
      </c>
      <c r="G6" s="139" t="s">
        <v>48</v>
      </c>
    </row>
    <row r="7" spans="1:7" s="140" customFormat="1" x14ac:dyDescent="0.25">
      <c r="A7" s="135" t="s">
        <v>173</v>
      </c>
      <c r="B7" s="136" t="s">
        <v>54</v>
      </c>
      <c r="C7" s="136" t="s">
        <v>174</v>
      </c>
      <c r="D7" s="137" t="s">
        <v>56</v>
      </c>
      <c r="E7" s="138">
        <v>193.86</v>
      </c>
      <c r="F7" s="139">
        <v>2025</v>
      </c>
      <c r="G7" s="139" t="s">
        <v>48</v>
      </c>
    </row>
    <row r="8" spans="1:7" s="140" customFormat="1" x14ac:dyDescent="0.25">
      <c r="A8" s="135" t="s">
        <v>193</v>
      </c>
      <c r="B8" s="136" t="s">
        <v>54</v>
      </c>
      <c r="C8" s="136" t="s">
        <v>194</v>
      </c>
      <c r="D8" s="137" t="s">
        <v>56</v>
      </c>
      <c r="E8" s="138">
        <v>222.03</v>
      </c>
      <c r="F8" s="139">
        <v>2025</v>
      </c>
      <c r="G8" s="139" t="s">
        <v>48</v>
      </c>
    </row>
    <row r="9" spans="1:7" s="140" customFormat="1" x14ac:dyDescent="0.25">
      <c r="A9" s="135" t="s">
        <v>210</v>
      </c>
      <c r="B9" s="136" t="s">
        <v>54</v>
      </c>
      <c r="C9" s="136" t="s">
        <v>211</v>
      </c>
      <c r="D9" s="137" t="s">
        <v>56</v>
      </c>
      <c r="E9" s="138">
        <v>141.69999999999999</v>
      </c>
      <c r="F9" s="139">
        <v>2025</v>
      </c>
      <c r="G9" s="139" t="s">
        <v>48</v>
      </c>
    </row>
    <row r="10" spans="1:7" s="140" customFormat="1" x14ac:dyDescent="0.25">
      <c r="A10" s="135" t="s">
        <v>226</v>
      </c>
      <c r="B10" s="136" t="s">
        <v>54</v>
      </c>
      <c r="C10" s="136" t="s">
        <v>227</v>
      </c>
      <c r="D10" s="137" t="s">
        <v>56</v>
      </c>
      <c r="E10" s="138">
        <v>384.57</v>
      </c>
      <c r="F10" s="139">
        <v>2025</v>
      </c>
      <c r="G10" s="139" t="s">
        <v>48</v>
      </c>
    </row>
    <row r="11" spans="1:7" s="140" customFormat="1" x14ac:dyDescent="0.25">
      <c r="A11" s="135" t="s">
        <v>242</v>
      </c>
      <c r="B11" s="136" t="s">
        <v>243</v>
      </c>
      <c r="C11" s="136" t="s">
        <v>244</v>
      </c>
      <c r="D11" s="137" t="s">
        <v>56</v>
      </c>
      <c r="E11" s="138">
        <v>587.23</v>
      </c>
      <c r="F11" s="139">
        <v>2025</v>
      </c>
      <c r="G11" s="139" t="s">
        <v>48</v>
      </c>
    </row>
    <row r="12" spans="1:7" s="140" customFormat="1" x14ac:dyDescent="0.25">
      <c r="A12" s="135" t="s">
        <v>258</v>
      </c>
      <c r="B12" s="136" t="s">
        <v>243</v>
      </c>
      <c r="C12" s="136" t="s">
        <v>259</v>
      </c>
      <c r="D12" s="137" t="s">
        <v>56</v>
      </c>
      <c r="E12" s="138">
        <v>561.30999999999995</v>
      </c>
      <c r="F12" s="139">
        <v>2025</v>
      </c>
      <c r="G12" s="139" t="s">
        <v>48</v>
      </c>
    </row>
    <row r="13" spans="1:7" s="140" customFormat="1" x14ac:dyDescent="0.25">
      <c r="A13" s="135" t="s">
        <v>269</v>
      </c>
      <c r="B13" s="136" t="s">
        <v>243</v>
      </c>
      <c r="C13" s="136" t="s">
        <v>270</v>
      </c>
      <c r="D13" s="137" t="s">
        <v>56</v>
      </c>
      <c r="E13" s="138">
        <v>408.48</v>
      </c>
      <c r="F13" s="139">
        <v>2025</v>
      </c>
      <c r="G13" s="139" t="s">
        <v>48</v>
      </c>
    </row>
    <row r="14" spans="1:7" s="140" customFormat="1" x14ac:dyDescent="0.25">
      <c r="A14" s="135" t="s">
        <v>280</v>
      </c>
      <c r="B14" s="136" t="s">
        <v>243</v>
      </c>
      <c r="C14" s="136" t="s">
        <v>281</v>
      </c>
      <c r="D14" s="137" t="s">
        <v>56</v>
      </c>
      <c r="E14" s="138">
        <v>421.87</v>
      </c>
      <c r="F14" s="139">
        <v>2025</v>
      </c>
      <c r="G14" s="139" t="s">
        <v>48</v>
      </c>
    </row>
    <row r="15" spans="1:7" s="140" customFormat="1" x14ac:dyDescent="0.25">
      <c r="A15" s="135" t="s">
        <v>287</v>
      </c>
      <c r="B15" s="136" t="s">
        <v>243</v>
      </c>
      <c r="C15" s="136" t="s">
        <v>288</v>
      </c>
      <c r="D15" s="137" t="s">
        <v>56</v>
      </c>
      <c r="E15" s="138">
        <v>379.65</v>
      </c>
      <c r="F15" s="139">
        <v>2025</v>
      </c>
      <c r="G15" s="139" t="s">
        <v>48</v>
      </c>
    </row>
    <row r="16" spans="1:7" s="140" customFormat="1" x14ac:dyDescent="0.25">
      <c r="A16" s="135" t="s">
        <v>296</v>
      </c>
      <c r="B16" s="136" t="s">
        <v>243</v>
      </c>
      <c r="C16" s="136" t="s">
        <v>297</v>
      </c>
      <c r="D16" s="137" t="s">
        <v>56</v>
      </c>
      <c r="E16" s="138">
        <v>344.22</v>
      </c>
      <c r="F16" s="139">
        <v>2025</v>
      </c>
      <c r="G16" s="139" t="s">
        <v>48</v>
      </c>
    </row>
    <row r="17" spans="1:7" s="140" customFormat="1" x14ac:dyDescent="0.25">
      <c r="A17" s="135" t="s">
        <v>304</v>
      </c>
      <c r="B17" s="136" t="s">
        <v>243</v>
      </c>
      <c r="C17" s="136" t="s">
        <v>305</v>
      </c>
      <c r="D17" s="137" t="s">
        <v>56</v>
      </c>
      <c r="E17" s="138">
        <v>306.27999999999997</v>
      </c>
      <c r="F17" s="139">
        <v>2025</v>
      </c>
      <c r="G17" s="139" t="s">
        <v>48</v>
      </c>
    </row>
    <row r="18" spans="1:7" s="140" customFormat="1" x14ac:dyDescent="0.25">
      <c r="A18" s="135" t="s">
        <v>310</v>
      </c>
      <c r="B18" s="136" t="s">
        <v>311</v>
      </c>
      <c r="C18" s="136" t="s">
        <v>312</v>
      </c>
      <c r="D18" s="137" t="s">
        <v>313</v>
      </c>
      <c r="E18" s="138">
        <v>1252.43</v>
      </c>
      <c r="F18" s="139">
        <v>2025</v>
      </c>
      <c r="G18" s="139" t="s">
        <v>48</v>
      </c>
    </row>
    <row r="19" spans="1:7" s="140" customFormat="1" x14ac:dyDescent="0.25">
      <c r="A19" s="135" t="s">
        <v>316</v>
      </c>
      <c r="B19" s="136" t="s">
        <v>311</v>
      </c>
      <c r="C19" s="136" t="s">
        <v>317</v>
      </c>
      <c r="D19" s="137" t="s">
        <v>313</v>
      </c>
      <c r="E19" s="138">
        <v>1351.79</v>
      </c>
      <c r="F19" s="139">
        <v>2025</v>
      </c>
      <c r="G19" s="139" t="s">
        <v>48</v>
      </c>
    </row>
    <row r="20" spans="1:7" s="140" customFormat="1" x14ac:dyDescent="0.25">
      <c r="A20" s="135" t="s">
        <v>322</v>
      </c>
      <c r="B20" s="136" t="s">
        <v>311</v>
      </c>
      <c r="C20" s="136" t="s">
        <v>323</v>
      </c>
      <c r="D20" s="137" t="s">
        <v>313</v>
      </c>
      <c r="E20" s="138">
        <v>1050.03</v>
      </c>
      <c r="F20" s="139">
        <v>2025</v>
      </c>
      <c r="G20" s="139" t="s">
        <v>48</v>
      </c>
    </row>
    <row r="21" spans="1:7" s="140" customFormat="1" x14ac:dyDescent="0.25">
      <c r="A21" s="135" t="s">
        <v>327</v>
      </c>
      <c r="B21" s="136" t="s">
        <v>328</v>
      </c>
      <c r="C21" s="136" t="s">
        <v>329</v>
      </c>
      <c r="D21" s="137" t="s">
        <v>313</v>
      </c>
      <c r="E21" s="138">
        <v>930.03</v>
      </c>
      <c r="F21" s="139">
        <v>2025</v>
      </c>
      <c r="G21" s="139" t="s">
        <v>48</v>
      </c>
    </row>
    <row r="22" spans="1:7" s="140" customFormat="1" x14ac:dyDescent="0.25">
      <c r="A22" s="135" t="s">
        <v>332</v>
      </c>
      <c r="B22" s="136" t="s">
        <v>311</v>
      </c>
      <c r="C22" s="136" t="s">
        <v>333</v>
      </c>
      <c r="D22" s="137" t="s">
        <v>313</v>
      </c>
      <c r="E22" s="138">
        <v>1017.87</v>
      </c>
      <c r="F22" s="139">
        <v>2025</v>
      </c>
      <c r="G22" s="139" t="s">
        <v>48</v>
      </c>
    </row>
    <row r="23" spans="1:7" s="140" customFormat="1" x14ac:dyDescent="0.25">
      <c r="A23" s="135" t="s">
        <v>336</v>
      </c>
      <c r="B23" s="136" t="s">
        <v>337</v>
      </c>
      <c r="C23" s="136" t="s">
        <v>338</v>
      </c>
      <c r="D23" s="137" t="s">
        <v>313</v>
      </c>
      <c r="E23" s="138">
        <v>1395.24</v>
      </c>
      <c r="F23" s="139">
        <v>2025</v>
      </c>
      <c r="G23" s="139" t="s">
        <v>48</v>
      </c>
    </row>
    <row r="24" spans="1:7" s="140" customFormat="1" x14ac:dyDescent="0.25">
      <c r="A24" s="135" t="s">
        <v>343</v>
      </c>
      <c r="B24" s="136" t="s">
        <v>337</v>
      </c>
      <c r="C24" s="136" t="s">
        <v>344</v>
      </c>
      <c r="D24" s="137" t="s">
        <v>313</v>
      </c>
      <c r="E24" s="138">
        <v>1409</v>
      </c>
      <c r="F24" s="139">
        <v>2025</v>
      </c>
      <c r="G24" s="139" t="s">
        <v>48</v>
      </c>
    </row>
    <row r="25" spans="1:7" s="140" customFormat="1" x14ac:dyDescent="0.25">
      <c r="A25" s="135" t="s">
        <v>346</v>
      </c>
      <c r="B25" s="136" t="s">
        <v>337</v>
      </c>
      <c r="C25" s="136" t="s">
        <v>347</v>
      </c>
      <c r="D25" s="137" t="s">
        <v>313</v>
      </c>
      <c r="E25" s="138">
        <v>1174.67</v>
      </c>
      <c r="F25" s="139">
        <v>2025</v>
      </c>
      <c r="G25" s="139" t="s">
        <v>48</v>
      </c>
    </row>
    <row r="26" spans="1:7" s="140" customFormat="1" x14ac:dyDescent="0.25">
      <c r="A26" s="135" t="s">
        <v>350</v>
      </c>
      <c r="B26" s="136" t="s">
        <v>337</v>
      </c>
      <c r="C26" s="136" t="s">
        <v>351</v>
      </c>
      <c r="D26" s="137" t="s">
        <v>313</v>
      </c>
      <c r="E26" s="138">
        <v>1033.8</v>
      </c>
      <c r="F26" s="139">
        <v>2025</v>
      </c>
      <c r="G26" s="139" t="s">
        <v>48</v>
      </c>
    </row>
    <row r="27" spans="1:7" s="140" customFormat="1" x14ac:dyDescent="0.25">
      <c r="A27" s="135" t="s">
        <v>355</v>
      </c>
      <c r="B27" s="136" t="s">
        <v>337</v>
      </c>
      <c r="C27" s="136" t="s">
        <v>356</v>
      </c>
      <c r="D27" s="137" t="s">
        <v>313</v>
      </c>
      <c r="E27" s="138">
        <v>1109.2</v>
      </c>
      <c r="F27" s="139">
        <v>2025</v>
      </c>
      <c r="G27" s="139" t="s">
        <v>48</v>
      </c>
    </row>
    <row r="28" spans="1:7" s="140" customFormat="1" x14ac:dyDescent="0.25">
      <c r="A28" s="135" t="s">
        <v>363</v>
      </c>
      <c r="B28" s="136" t="s">
        <v>337</v>
      </c>
      <c r="C28" s="136" t="s">
        <v>364</v>
      </c>
      <c r="D28" s="137" t="s">
        <v>313</v>
      </c>
      <c r="E28" s="138">
        <v>853.21</v>
      </c>
      <c r="F28" s="139">
        <v>2025</v>
      </c>
      <c r="G28" s="139" t="s">
        <v>48</v>
      </c>
    </row>
    <row r="29" spans="1:7" s="140" customFormat="1" x14ac:dyDescent="0.25">
      <c r="A29" s="135" t="s">
        <v>369</v>
      </c>
      <c r="B29" s="136" t="s">
        <v>337</v>
      </c>
      <c r="C29" s="136" t="s">
        <v>370</v>
      </c>
      <c r="D29" s="137" t="s">
        <v>313</v>
      </c>
      <c r="E29" s="138">
        <v>850.38</v>
      </c>
      <c r="F29" s="139">
        <v>2025</v>
      </c>
      <c r="G29" s="139" t="s">
        <v>48</v>
      </c>
    </row>
    <row r="30" spans="1:7" s="140" customFormat="1" x14ac:dyDescent="0.25">
      <c r="A30" s="135" t="s">
        <v>373</v>
      </c>
      <c r="B30" s="136" t="s">
        <v>374</v>
      </c>
      <c r="C30" s="136" t="s">
        <v>375</v>
      </c>
      <c r="D30" s="137" t="s">
        <v>313</v>
      </c>
      <c r="E30" s="138">
        <v>1401.31</v>
      </c>
      <c r="F30" s="139">
        <v>2025</v>
      </c>
      <c r="G30" s="139" t="s">
        <v>48</v>
      </c>
    </row>
    <row r="31" spans="1:7" s="140" customFormat="1" x14ac:dyDescent="0.25">
      <c r="A31" s="135" t="s">
        <v>378</v>
      </c>
      <c r="B31" s="136" t="s">
        <v>374</v>
      </c>
      <c r="C31" s="136" t="s">
        <v>379</v>
      </c>
      <c r="D31" s="137" t="s">
        <v>313</v>
      </c>
      <c r="E31" s="138">
        <v>1168.43</v>
      </c>
      <c r="F31" s="139">
        <v>2025</v>
      </c>
      <c r="G31" s="139" t="s">
        <v>48</v>
      </c>
    </row>
    <row r="32" spans="1:7" s="140" customFormat="1" x14ac:dyDescent="0.25">
      <c r="A32" s="135" t="s">
        <v>382</v>
      </c>
      <c r="B32" s="136" t="s">
        <v>374</v>
      </c>
      <c r="C32" s="136" t="s">
        <v>383</v>
      </c>
      <c r="D32" s="137" t="s">
        <v>313</v>
      </c>
      <c r="E32" s="138">
        <v>1117.44</v>
      </c>
      <c r="F32" s="139">
        <v>2025</v>
      </c>
      <c r="G32" s="139" t="s">
        <v>48</v>
      </c>
    </row>
    <row r="33" spans="1:7" s="140" customFormat="1" x14ac:dyDescent="0.25">
      <c r="A33" s="135" t="s">
        <v>386</v>
      </c>
      <c r="B33" s="136" t="s">
        <v>374</v>
      </c>
      <c r="C33" s="136" t="s">
        <v>387</v>
      </c>
      <c r="D33" s="137" t="s">
        <v>313</v>
      </c>
      <c r="E33" s="138">
        <v>960.51</v>
      </c>
      <c r="F33" s="139">
        <v>2025</v>
      </c>
      <c r="G33" s="139" t="s">
        <v>48</v>
      </c>
    </row>
    <row r="34" spans="1:7" s="140" customFormat="1" ht="25.5" x14ac:dyDescent="0.25">
      <c r="A34" s="135" t="s">
        <v>390</v>
      </c>
      <c r="B34" s="136" t="s">
        <v>391</v>
      </c>
      <c r="C34" s="136" t="s">
        <v>392</v>
      </c>
      <c r="D34" s="137" t="s">
        <v>56</v>
      </c>
      <c r="E34" s="138">
        <v>160.94</v>
      </c>
      <c r="F34" s="139">
        <v>2025</v>
      </c>
      <c r="G34" s="139" t="s">
        <v>48</v>
      </c>
    </row>
    <row r="35" spans="1:7" s="140" customFormat="1" ht="25.5" x14ac:dyDescent="0.25">
      <c r="A35" s="135" t="s">
        <v>395</v>
      </c>
      <c r="B35" s="136" t="s">
        <v>391</v>
      </c>
      <c r="C35" s="136" t="s">
        <v>396</v>
      </c>
      <c r="D35" s="137" t="s">
        <v>56</v>
      </c>
      <c r="E35" s="138">
        <v>133.63</v>
      </c>
      <c r="F35" s="139">
        <v>2025</v>
      </c>
      <c r="G35" s="139" t="s">
        <v>48</v>
      </c>
    </row>
    <row r="36" spans="1:7" s="140" customFormat="1" ht="25.5" x14ac:dyDescent="0.25">
      <c r="A36" s="135" t="s">
        <v>399</v>
      </c>
      <c r="B36" s="136" t="s">
        <v>391</v>
      </c>
      <c r="C36" s="136" t="s">
        <v>400</v>
      </c>
      <c r="D36" s="137" t="s">
        <v>56</v>
      </c>
      <c r="E36" s="138">
        <v>128.80000000000001</v>
      </c>
      <c r="F36" s="139">
        <v>2025</v>
      </c>
      <c r="G36" s="139" t="s">
        <v>48</v>
      </c>
    </row>
    <row r="37" spans="1:7" s="140" customFormat="1" ht="25.5" x14ac:dyDescent="0.25">
      <c r="A37" s="135" t="s">
        <v>404</v>
      </c>
      <c r="B37" s="136" t="s">
        <v>391</v>
      </c>
      <c r="C37" s="136" t="s">
        <v>405</v>
      </c>
      <c r="D37" s="137" t="s">
        <v>56</v>
      </c>
      <c r="E37" s="138">
        <v>102.02</v>
      </c>
      <c r="F37" s="139">
        <v>2025</v>
      </c>
      <c r="G37" s="139" t="s">
        <v>48</v>
      </c>
    </row>
    <row r="38" spans="1:7" s="140" customFormat="1" x14ac:dyDescent="0.25">
      <c r="A38" s="135" t="s">
        <v>418</v>
      </c>
      <c r="B38" s="136" t="s">
        <v>419</v>
      </c>
      <c r="C38" s="136" t="s">
        <v>420</v>
      </c>
      <c r="D38" s="137" t="s">
        <v>313</v>
      </c>
      <c r="E38" s="138">
        <v>1506.23</v>
      </c>
      <c r="F38" s="139">
        <v>2025</v>
      </c>
      <c r="G38" s="139" t="s">
        <v>48</v>
      </c>
    </row>
    <row r="39" spans="1:7" s="140" customFormat="1" x14ac:dyDescent="0.25">
      <c r="A39" s="135" t="s">
        <v>423</v>
      </c>
      <c r="B39" s="136" t="s">
        <v>419</v>
      </c>
      <c r="C39" s="136" t="s">
        <v>424</v>
      </c>
      <c r="D39" s="137" t="s">
        <v>313</v>
      </c>
      <c r="E39" s="138">
        <v>1266.51</v>
      </c>
      <c r="F39" s="139">
        <v>2025</v>
      </c>
      <c r="G39" s="139" t="s">
        <v>48</v>
      </c>
    </row>
    <row r="40" spans="1:7" s="140" customFormat="1" x14ac:dyDescent="0.25">
      <c r="A40" s="135" t="s">
        <v>428</v>
      </c>
      <c r="B40" s="136" t="s">
        <v>419</v>
      </c>
      <c r="C40" s="136" t="s">
        <v>429</v>
      </c>
      <c r="D40" s="137" t="s">
        <v>313</v>
      </c>
      <c r="E40" s="138">
        <v>379.1</v>
      </c>
      <c r="F40" s="139">
        <v>2025</v>
      </c>
      <c r="G40" s="139" t="s">
        <v>48</v>
      </c>
    </row>
    <row r="41" spans="1:7" s="140" customFormat="1" x14ac:dyDescent="0.25">
      <c r="A41" s="135" t="s">
        <v>433</v>
      </c>
      <c r="B41" s="136" t="s">
        <v>434</v>
      </c>
      <c r="C41" s="136" t="s">
        <v>435</v>
      </c>
      <c r="D41" s="137" t="s">
        <v>436</v>
      </c>
      <c r="E41" s="138">
        <v>6692.23</v>
      </c>
      <c r="F41" s="139">
        <v>2025</v>
      </c>
      <c r="G41" s="139" t="s">
        <v>48</v>
      </c>
    </row>
    <row r="42" spans="1:7" s="140" customFormat="1" x14ac:dyDescent="0.25">
      <c r="A42" s="135" t="s">
        <v>440</v>
      </c>
      <c r="B42" s="136" t="s">
        <v>434</v>
      </c>
      <c r="C42" s="136" t="s">
        <v>441</v>
      </c>
      <c r="D42" s="137" t="s">
        <v>436</v>
      </c>
      <c r="E42" s="138">
        <v>3985.47</v>
      </c>
      <c r="F42" s="139">
        <v>2025</v>
      </c>
      <c r="G42" s="139" t="s">
        <v>48</v>
      </c>
    </row>
    <row r="43" spans="1:7" s="140" customFormat="1" x14ac:dyDescent="0.25">
      <c r="A43" s="135" t="s">
        <v>444</v>
      </c>
      <c r="B43" s="136" t="s">
        <v>445</v>
      </c>
      <c r="C43" s="136" t="s">
        <v>446</v>
      </c>
      <c r="D43" s="137" t="s">
        <v>313</v>
      </c>
      <c r="E43" s="138">
        <v>1451.38</v>
      </c>
      <c r="F43" s="139">
        <v>2025</v>
      </c>
      <c r="G43" s="139" t="s">
        <v>48</v>
      </c>
    </row>
    <row r="44" spans="1:7" s="140" customFormat="1" x14ac:dyDescent="0.25">
      <c r="A44" s="135" t="s">
        <v>450</v>
      </c>
      <c r="B44" s="136" t="s">
        <v>451</v>
      </c>
      <c r="C44" s="136" t="s">
        <v>452</v>
      </c>
      <c r="D44" s="137" t="s">
        <v>313</v>
      </c>
      <c r="E44" s="138">
        <v>821.05</v>
      </c>
      <c r="F44" s="139">
        <v>2025</v>
      </c>
      <c r="G44" s="139" t="s">
        <v>48</v>
      </c>
    </row>
    <row r="45" spans="1:7" s="140" customFormat="1" x14ac:dyDescent="0.25">
      <c r="A45" s="135" t="s">
        <v>454</v>
      </c>
      <c r="B45" s="136" t="s">
        <v>455</v>
      </c>
      <c r="C45" s="136" t="s">
        <v>456</v>
      </c>
      <c r="D45" s="137" t="s">
        <v>436</v>
      </c>
      <c r="E45" s="138">
        <v>2436.5100000000002</v>
      </c>
      <c r="F45" s="139">
        <v>2025</v>
      </c>
      <c r="G45" s="139" t="s">
        <v>48</v>
      </c>
    </row>
    <row r="46" spans="1:7" s="140" customFormat="1" x14ac:dyDescent="0.25">
      <c r="A46" s="135" t="s">
        <v>460</v>
      </c>
      <c r="B46" s="136" t="s">
        <v>461</v>
      </c>
      <c r="C46" s="136" t="s">
        <v>462</v>
      </c>
      <c r="D46" s="137" t="s">
        <v>313</v>
      </c>
      <c r="E46" s="138">
        <v>1726.61</v>
      </c>
      <c r="F46" s="139">
        <v>2025</v>
      </c>
      <c r="G46" s="139" t="s">
        <v>48</v>
      </c>
    </row>
    <row r="47" spans="1:7" s="140" customFormat="1" x14ac:dyDescent="0.25">
      <c r="A47" s="135" t="s">
        <v>469</v>
      </c>
      <c r="B47" s="136" t="s">
        <v>470</v>
      </c>
      <c r="C47" s="136" t="s">
        <v>471</v>
      </c>
      <c r="D47" s="137" t="s">
        <v>436</v>
      </c>
      <c r="E47" s="138">
        <v>321.94</v>
      </c>
      <c r="F47" s="139">
        <v>2025</v>
      </c>
      <c r="G47" s="139" t="s">
        <v>48</v>
      </c>
    </row>
    <row r="48" spans="1:7" s="140" customFormat="1" x14ac:dyDescent="0.25">
      <c r="A48" s="135" t="s">
        <v>474</v>
      </c>
      <c r="B48" s="136" t="s">
        <v>470</v>
      </c>
      <c r="C48" s="136" t="s">
        <v>475</v>
      </c>
      <c r="D48" s="137" t="s">
        <v>436</v>
      </c>
      <c r="E48" s="138">
        <v>312.52</v>
      </c>
      <c r="F48" s="139">
        <v>2025</v>
      </c>
      <c r="G48" s="139" t="s">
        <v>48</v>
      </c>
    </row>
    <row r="49" spans="1:7" s="140" customFormat="1" x14ac:dyDescent="0.25">
      <c r="A49" s="135" t="s">
        <v>478</v>
      </c>
      <c r="B49" s="136" t="s">
        <v>470</v>
      </c>
      <c r="C49" s="136" t="s">
        <v>479</v>
      </c>
      <c r="D49" s="137" t="s">
        <v>436</v>
      </c>
      <c r="E49" s="138">
        <v>267.07</v>
      </c>
      <c r="F49" s="139">
        <v>2025</v>
      </c>
      <c r="G49" s="139" t="s">
        <v>48</v>
      </c>
    </row>
    <row r="50" spans="1:7" s="140" customFormat="1" x14ac:dyDescent="0.25">
      <c r="A50" s="135" t="s">
        <v>483</v>
      </c>
      <c r="B50" s="136" t="s">
        <v>484</v>
      </c>
      <c r="C50" s="136" t="s">
        <v>485</v>
      </c>
      <c r="D50" s="137" t="s">
        <v>436</v>
      </c>
      <c r="E50" s="138">
        <v>2365.9</v>
      </c>
      <c r="F50" s="139">
        <v>2025</v>
      </c>
      <c r="G50" s="139" t="s">
        <v>48</v>
      </c>
    </row>
    <row r="51" spans="1:7" s="140" customFormat="1" x14ac:dyDescent="0.25">
      <c r="A51" s="135" t="s">
        <v>488</v>
      </c>
      <c r="B51" s="136" t="s">
        <v>489</v>
      </c>
      <c r="C51" s="136" t="s">
        <v>490</v>
      </c>
      <c r="D51" s="137" t="s">
        <v>56</v>
      </c>
      <c r="E51" s="138">
        <v>229.22</v>
      </c>
      <c r="F51" s="139">
        <v>2025</v>
      </c>
      <c r="G51" s="139" t="s">
        <v>48</v>
      </c>
    </row>
    <row r="52" spans="1:7" s="140" customFormat="1" x14ac:dyDescent="0.25">
      <c r="A52" s="135" t="s">
        <v>493</v>
      </c>
      <c r="B52" s="136" t="s">
        <v>489</v>
      </c>
      <c r="C52" s="136" t="s">
        <v>494</v>
      </c>
      <c r="D52" s="137" t="s">
        <v>56</v>
      </c>
      <c r="E52" s="138">
        <v>185.68</v>
      </c>
      <c r="F52" s="139">
        <v>2025</v>
      </c>
      <c r="G52" s="139" t="s">
        <v>48</v>
      </c>
    </row>
    <row r="53" spans="1:7" s="140" customFormat="1" x14ac:dyDescent="0.25">
      <c r="A53" s="135" t="s">
        <v>498</v>
      </c>
      <c r="B53" s="136" t="s">
        <v>489</v>
      </c>
      <c r="C53" s="136" t="s">
        <v>499</v>
      </c>
      <c r="D53" s="137" t="s">
        <v>56</v>
      </c>
      <c r="E53" s="138">
        <v>158.82</v>
      </c>
      <c r="F53" s="139">
        <v>2025</v>
      </c>
      <c r="G53" s="139" t="s">
        <v>48</v>
      </c>
    </row>
    <row r="54" spans="1:7" s="140" customFormat="1" x14ac:dyDescent="0.25">
      <c r="A54" s="135" t="s">
        <v>503</v>
      </c>
      <c r="B54" s="136" t="s">
        <v>489</v>
      </c>
      <c r="C54" s="136" t="s">
        <v>504</v>
      </c>
      <c r="D54" s="137" t="s">
        <v>56</v>
      </c>
      <c r="E54" s="138">
        <v>104.37</v>
      </c>
      <c r="F54" s="139">
        <v>2025</v>
      </c>
      <c r="G54" s="139" t="s">
        <v>48</v>
      </c>
    </row>
    <row r="55" spans="1:7" s="140" customFormat="1" x14ac:dyDescent="0.25">
      <c r="A55" s="135" t="s">
        <v>508</v>
      </c>
      <c r="B55" s="136" t="s">
        <v>509</v>
      </c>
      <c r="C55" s="136" t="s">
        <v>510</v>
      </c>
      <c r="D55" s="137" t="s">
        <v>313</v>
      </c>
      <c r="E55" s="138">
        <v>5842.56</v>
      </c>
      <c r="F55" s="139">
        <v>2025</v>
      </c>
      <c r="G55" s="139" t="s">
        <v>48</v>
      </c>
    </row>
    <row r="56" spans="1:7" s="140" customFormat="1" x14ac:dyDescent="0.25">
      <c r="A56" s="135" t="s">
        <v>516</v>
      </c>
      <c r="B56" s="136" t="s">
        <v>509</v>
      </c>
      <c r="C56" s="136" t="s">
        <v>517</v>
      </c>
      <c r="D56" s="137" t="s">
        <v>313</v>
      </c>
      <c r="E56" s="138">
        <v>4739.87</v>
      </c>
      <c r="F56" s="139">
        <v>2025</v>
      </c>
      <c r="G56" s="139" t="s">
        <v>48</v>
      </c>
    </row>
    <row r="57" spans="1:7" s="140" customFormat="1" x14ac:dyDescent="0.25">
      <c r="A57" s="135" t="s">
        <v>521</v>
      </c>
      <c r="B57" s="136" t="s">
        <v>509</v>
      </c>
      <c r="C57" s="136" t="s">
        <v>522</v>
      </c>
      <c r="D57" s="137" t="s">
        <v>313</v>
      </c>
      <c r="E57" s="138">
        <v>2022</v>
      </c>
      <c r="F57" s="139">
        <v>2025</v>
      </c>
      <c r="G57" s="139" t="s">
        <v>48</v>
      </c>
    </row>
    <row r="58" spans="1:7" s="140" customFormat="1" x14ac:dyDescent="0.25">
      <c r="A58" s="135" t="s">
        <v>525</v>
      </c>
      <c r="B58" s="136" t="s">
        <v>509</v>
      </c>
      <c r="C58" s="136" t="s">
        <v>526</v>
      </c>
      <c r="D58" s="137" t="s">
        <v>313</v>
      </c>
      <c r="E58" s="138">
        <v>1648.34</v>
      </c>
      <c r="F58" s="139">
        <v>2025</v>
      </c>
      <c r="G58" s="139" t="s">
        <v>48</v>
      </c>
    </row>
    <row r="59" spans="1:7" s="140" customFormat="1" x14ac:dyDescent="0.25">
      <c r="A59" s="135" t="s">
        <v>529</v>
      </c>
      <c r="B59" s="136" t="s">
        <v>530</v>
      </c>
      <c r="C59" s="136" t="s">
        <v>531</v>
      </c>
      <c r="D59" s="137" t="s">
        <v>313</v>
      </c>
      <c r="E59" s="138">
        <v>1430.75</v>
      </c>
      <c r="F59" s="139">
        <v>2025</v>
      </c>
      <c r="G59" s="139" t="s">
        <v>48</v>
      </c>
    </row>
    <row r="60" spans="1:7" s="140" customFormat="1" x14ac:dyDescent="0.25">
      <c r="A60" s="135" t="s">
        <v>535</v>
      </c>
      <c r="B60" s="136" t="s">
        <v>530</v>
      </c>
      <c r="C60" s="136" t="s">
        <v>536</v>
      </c>
      <c r="D60" s="137" t="s">
        <v>313</v>
      </c>
      <c r="E60" s="138">
        <v>1274.1199999999999</v>
      </c>
      <c r="F60" s="139">
        <v>2025</v>
      </c>
      <c r="G60" s="139" t="s">
        <v>48</v>
      </c>
    </row>
    <row r="61" spans="1:7" s="140" customFormat="1" x14ac:dyDescent="0.25">
      <c r="A61" s="135" t="s">
        <v>539</v>
      </c>
      <c r="B61" s="136" t="s">
        <v>530</v>
      </c>
      <c r="C61" s="136" t="s">
        <v>540</v>
      </c>
      <c r="D61" s="137" t="s">
        <v>313</v>
      </c>
      <c r="E61" s="138">
        <v>1247.1400000000001</v>
      </c>
      <c r="F61" s="139">
        <v>2025</v>
      </c>
      <c r="G61" s="139" t="s">
        <v>48</v>
      </c>
    </row>
    <row r="62" spans="1:7" s="140" customFormat="1" x14ac:dyDescent="0.25">
      <c r="A62" s="135" t="s">
        <v>724</v>
      </c>
      <c r="B62" s="136" t="s">
        <v>530</v>
      </c>
      <c r="C62" s="136" t="s">
        <v>725</v>
      </c>
      <c r="D62" s="137" t="s">
        <v>313</v>
      </c>
      <c r="E62" s="138">
        <v>1246.98</v>
      </c>
      <c r="F62" s="139">
        <v>2025</v>
      </c>
      <c r="G62" s="139" t="s">
        <v>48</v>
      </c>
    </row>
    <row r="63" spans="1:7" s="140" customFormat="1" x14ac:dyDescent="0.25">
      <c r="A63" s="135" t="s">
        <v>726</v>
      </c>
      <c r="B63" s="136" t="s">
        <v>530</v>
      </c>
      <c r="C63" s="136" t="s">
        <v>727</v>
      </c>
      <c r="D63" s="137" t="s">
        <v>313</v>
      </c>
      <c r="E63" s="138">
        <v>1066.3800000000001</v>
      </c>
      <c r="F63" s="139">
        <v>2025</v>
      </c>
      <c r="G63" s="139" t="s">
        <v>48</v>
      </c>
    </row>
    <row r="64" spans="1:7" s="140" customFormat="1" x14ac:dyDescent="0.25">
      <c r="A64" s="135" t="s">
        <v>729</v>
      </c>
      <c r="B64" s="136" t="s">
        <v>530</v>
      </c>
      <c r="C64" s="136" t="s">
        <v>730</v>
      </c>
      <c r="D64" s="137" t="s">
        <v>313</v>
      </c>
      <c r="E64" s="138">
        <v>1033</v>
      </c>
      <c r="F64" s="139">
        <v>2025</v>
      </c>
      <c r="G64" s="139" t="s">
        <v>48</v>
      </c>
    </row>
    <row r="65" spans="1:7" s="140" customFormat="1" x14ac:dyDescent="0.25">
      <c r="A65" s="135" t="s">
        <v>544</v>
      </c>
      <c r="B65" s="136" t="s">
        <v>545</v>
      </c>
      <c r="C65" s="136" t="s">
        <v>546</v>
      </c>
      <c r="D65" s="137" t="s">
        <v>436</v>
      </c>
      <c r="E65" s="138">
        <v>8443.69</v>
      </c>
      <c r="F65" s="139">
        <v>2025</v>
      </c>
      <c r="G65" s="139" t="s">
        <v>48</v>
      </c>
    </row>
    <row r="66" spans="1:7" s="140" customFormat="1" x14ac:dyDescent="0.25">
      <c r="A66" s="135" t="s">
        <v>548</v>
      </c>
      <c r="B66" s="136" t="s">
        <v>545</v>
      </c>
      <c r="C66" s="136" t="s">
        <v>549</v>
      </c>
      <c r="D66" s="137" t="s">
        <v>436</v>
      </c>
      <c r="E66" s="138">
        <v>4412.87</v>
      </c>
      <c r="F66" s="139">
        <v>2025</v>
      </c>
      <c r="G66" s="139" t="s">
        <v>48</v>
      </c>
    </row>
    <row r="67" spans="1:7" s="140" customFormat="1" x14ac:dyDescent="0.25">
      <c r="A67" s="135" t="s">
        <v>732</v>
      </c>
      <c r="B67" s="136" t="s">
        <v>545</v>
      </c>
      <c r="C67" s="136" t="s">
        <v>733</v>
      </c>
      <c r="D67" s="137" t="s">
        <v>436</v>
      </c>
      <c r="E67" s="138">
        <v>4030.82</v>
      </c>
      <c r="F67" s="139">
        <v>2025</v>
      </c>
      <c r="G67" s="139" t="s">
        <v>48</v>
      </c>
    </row>
    <row r="68" spans="1:7" s="140" customFormat="1" x14ac:dyDescent="0.25">
      <c r="A68" s="135" t="s">
        <v>734</v>
      </c>
      <c r="B68" s="136" t="s">
        <v>735</v>
      </c>
      <c r="C68" s="136" t="s">
        <v>736</v>
      </c>
      <c r="D68" s="137" t="s">
        <v>436</v>
      </c>
      <c r="E68" s="138">
        <v>488.19</v>
      </c>
      <c r="F68" s="139">
        <v>2025</v>
      </c>
      <c r="G68" s="139" t="s">
        <v>48</v>
      </c>
    </row>
    <row r="69" spans="1:7" s="140" customFormat="1" x14ac:dyDescent="0.25">
      <c r="A69" s="135" t="s">
        <v>551</v>
      </c>
      <c r="B69" s="136" t="s">
        <v>552</v>
      </c>
      <c r="C69" s="136" t="s">
        <v>553</v>
      </c>
      <c r="D69" s="137" t="s">
        <v>436</v>
      </c>
      <c r="E69" s="138">
        <v>990.34</v>
      </c>
      <c r="F69" s="139">
        <v>2025</v>
      </c>
      <c r="G69" s="139" t="s">
        <v>48</v>
      </c>
    </row>
    <row r="70" spans="1:7" s="140" customFormat="1" x14ac:dyDescent="0.25">
      <c r="A70" s="135" t="s">
        <v>556</v>
      </c>
      <c r="B70" s="136" t="s">
        <v>552</v>
      </c>
      <c r="C70" s="136" t="s">
        <v>557</v>
      </c>
      <c r="D70" s="137" t="s">
        <v>436</v>
      </c>
      <c r="E70" s="138">
        <v>921.22</v>
      </c>
      <c r="F70" s="139">
        <v>2025</v>
      </c>
      <c r="G70" s="139" t="s">
        <v>48</v>
      </c>
    </row>
    <row r="71" spans="1:7" s="140" customFormat="1" x14ac:dyDescent="0.25">
      <c r="A71" s="135" t="s">
        <v>559</v>
      </c>
      <c r="B71" s="136" t="s">
        <v>560</v>
      </c>
      <c r="C71" s="141" t="s">
        <v>561</v>
      </c>
      <c r="D71" s="137" t="s">
        <v>562</v>
      </c>
      <c r="E71" s="138">
        <v>547.87</v>
      </c>
      <c r="F71" s="139">
        <v>2025</v>
      </c>
      <c r="G71" s="139" t="s">
        <v>48</v>
      </c>
    </row>
    <row r="72" spans="1:7" s="140" customFormat="1" x14ac:dyDescent="0.25">
      <c r="A72" s="135" t="s">
        <v>564</v>
      </c>
      <c r="B72" s="136" t="s">
        <v>560</v>
      </c>
      <c r="C72" s="141" t="s">
        <v>565</v>
      </c>
      <c r="D72" s="137" t="s">
        <v>562</v>
      </c>
      <c r="E72" s="138">
        <v>347.34</v>
      </c>
      <c r="F72" s="139">
        <v>2025</v>
      </c>
      <c r="G72" s="139" t="s">
        <v>48</v>
      </c>
    </row>
    <row r="73" spans="1:7" s="140" customFormat="1" x14ac:dyDescent="0.25">
      <c r="A73" s="135" t="s">
        <v>569</v>
      </c>
      <c r="B73" s="136" t="s">
        <v>570</v>
      </c>
      <c r="C73" s="141" t="s">
        <v>571</v>
      </c>
      <c r="D73" s="137" t="s">
        <v>562</v>
      </c>
      <c r="E73" s="138">
        <v>79.55</v>
      </c>
      <c r="F73" s="139">
        <v>2025</v>
      </c>
      <c r="G73" s="139" t="s">
        <v>48</v>
      </c>
    </row>
    <row r="74" spans="1:7" s="140" customFormat="1" x14ac:dyDescent="0.25">
      <c r="A74" s="135" t="s">
        <v>574</v>
      </c>
      <c r="B74" s="136" t="s">
        <v>575</v>
      </c>
      <c r="C74" s="141" t="s">
        <v>576</v>
      </c>
      <c r="D74" s="137" t="s">
        <v>562</v>
      </c>
      <c r="E74" s="138">
        <v>872.94</v>
      </c>
      <c r="F74" s="139">
        <v>2025</v>
      </c>
      <c r="G74" s="139" t="s">
        <v>48</v>
      </c>
    </row>
    <row r="75" spans="1:7" s="140" customFormat="1" x14ac:dyDescent="0.25">
      <c r="A75" s="135" t="s">
        <v>579</v>
      </c>
      <c r="B75" s="136" t="s">
        <v>580</v>
      </c>
      <c r="C75" s="141" t="s">
        <v>581</v>
      </c>
      <c r="D75" s="137" t="s">
        <v>582</v>
      </c>
      <c r="E75" s="138">
        <v>4824.08</v>
      </c>
      <c r="F75" s="139">
        <v>2025</v>
      </c>
      <c r="G75" s="139" t="s">
        <v>48</v>
      </c>
    </row>
    <row r="76" spans="1:7" s="140" customFormat="1" x14ac:dyDescent="0.25">
      <c r="A76" s="135" t="s">
        <v>584</v>
      </c>
      <c r="B76" s="136" t="s">
        <v>580</v>
      </c>
      <c r="C76" s="141" t="s">
        <v>585</v>
      </c>
      <c r="D76" s="137" t="s">
        <v>582</v>
      </c>
      <c r="E76" s="138">
        <v>3959.39</v>
      </c>
      <c r="F76" s="139">
        <v>2025</v>
      </c>
      <c r="G76" s="139" t="s">
        <v>48</v>
      </c>
    </row>
    <row r="77" spans="1:7" s="140" customFormat="1" x14ac:dyDescent="0.25">
      <c r="A77" s="135" t="s">
        <v>587</v>
      </c>
      <c r="B77" s="136" t="s">
        <v>580</v>
      </c>
      <c r="C77" s="141" t="s">
        <v>588</v>
      </c>
      <c r="D77" s="137" t="s">
        <v>582</v>
      </c>
      <c r="E77" s="138">
        <v>3422</v>
      </c>
      <c r="F77" s="139">
        <v>2025</v>
      </c>
      <c r="G77" s="139" t="s">
        <v>48</v>
      </c>
    </row>
    <row r="78" spans="1:7" s="140" customFormat="1" x14ac:dyDescent="0.25">
      <c r="A78" s="135" t="s">
        <v>590</v>
      </c>
      <c r="B78" s="136" t="s">
        <v>580</v>
      </c>
      <c r="C78" s="141" t="s">
        <v>591</v>
      </c>
      <c r="D78" s="137" t="s">
        <v>582</v>
      </c>
      <c r="E78" s="138">
        <v>2830.5</v>
      </c>
      <c r="F78" s="139">
        <v>2025</v>
      </c>
      <c r="G78" s="139" t="s">
        <v>48</v>
      </c>
    </row>
    <row r="79" spans="1:7" s="140" customFormat="1" x14ac:dyDescent="0.25">
      <c r="A79" s="135" t="s">
        <v>593</v>
      </c>
      <c r="B79" s="136" t="s">
        <v>580</v>
      </c>
      <c r="C79" s="141" t="s">
        <v>594</v>
      </c>
      <c r="D79" s="137" t="s">
        <v>582</v>
      </c>
      <c r="E79" s="138">
        <v>2436.5100000000002</v>
      </c>
      <c r="F79" s="139">
        <v>2025</v>
      </c>
      <c r="G79" s="139" t="s">
        <v>48</v>
      </c>
    </row>
    <row r="80" spans="1:7" s="140" customFormat="1" x14ac:dyDescent="0.25">
      <c r="A80" s="135" t="s">
        <v>596</v>
      </c>
      <c r="B80" s="136" t="s">
        <v>580</v>
      </c>
      <c r="C80" s="141" t="s">
        <v>597</v>
      </c>
      <c r="D80" s="137" t="s">
        <v>582</v>
      </c>
      <c r="E80" s="138">
        <v>1990.53</v>
      </c>
      <c r="F80" s="139">
        <v>2025</v>
      </c>
      <c r="G80" s="139" t="s">
        <v>48</v>
      </c>
    </row>
    <row r="81" spans="1:7" s="140" customFormat="1" x14ac:dyDescent="0.25">
      <c r="A81" s="135" t="s">
        <v>599</v>
      </c>
      <c r="B81" s="136" t="s">
        <v>580</v>
      </c>
      <c r="C81" s="141" t="s">
        <v>600</v>
      </c>
      <c r="D81" s="137" t="s">
        <v>582</v>
      </c>
      <c r="E81" s="138">
        <v>909.38</v>
      </c>
      <c r="F81" s="139">
        <v>2025</v>
      </c>
      <c r="G81" s="139" t="s">
        <v>48</v>
      </c>
    </row>
    <row r="82" spans="1:7" s="140" customFormat="1" x14ac:dyDescent="0.25">
      <c r="A82" s="135" t="s">
        <v>602</v>
      </c>
      <c r="B82" s="136" t="s">
        <v>603</v>
      </c>
      <c r="C82" s="141" t="s">
        <v>604</v>
      </c>
      <c r="D82" s="137" t="s">
        <v>56</v>
      </c>
      <c r="E82" s="138">
        <v>134.58000000000001</v>
      </c>
      <c r="F82" s="139">
        <v>2025</v>
      </c>
      <c r="G82" s="139" t="s">
        <v>48</v>
      </c>
    </row>
    <row r="83" spans="1:7" s="140" customFormat="1" x14ac:dyDescent="0.25">
      <c r="A83" s="135" t="s">
        <v>606</v>
      </c>
      <c r="B83" s="136" t="s">
        <v>603</v>
      </c>
      <c r="C83" s="141" t="s">
        <v>607</v>
      </c>
      <c r="D83" s="137" t="s">
        <v>56</v>
      </c>
      <c r="E83" s="138">
        <v>72.400000000000006</v>
      </c>
      <c r="F83" s="139">
        <v>2025</v>
      </c>
      <c r="G83" s="139" t="s">
        <v>48</v>
      </c>
    </row>
    <row r="84" spans="1:7" s="140" customFormat="1" x14ac:dyDescent="0.25">
      <c r="A84" s="135" t="s">
        <v>609</v>
      </c>
      <c r="B84" s="136" t="s">
        <v>603</v>
      </c>
      <c r="C84" s="141" t="s">
        <v>610</v>
      </c>
      <c r="D84" s="137" t="s">
        <v>56</v>
      </c>
      <c r="E84" s="138">
        <v>69.36</v>
      </c>
      <c r="F84" s="139">
        <v>2025</v>
      </c>
      <c r="G84" s="139" t="s">
        <v>48</v>
      </c>
    </row>
    <row r="85" spans="1:7" s="140" customFormat="1" x14ac:dyDescent="0.25">
      <c r="A85" s="135" t="s">
        <v>612</v>
      </c>
      <c r="B85" s="136" t="s">
        <v>603</v>
      </c>
      <c r="C85" s="141" t="s">
        <v>613</v>
      </c>
      <c r="D85" s="137" t="s">
        <v>56</v>
      </c>
      <c r="E85" s="138">
        <v>39.46</v>
      </c>
      <c r="F85" s="139">
        <v>2025</v>
      </c>
      <c r="G85" s="139" t="s">
        <v>48</v>
      </c>
    </row>
    <row r="86" spans="1:7" s="140" customFormat="1" x14ac:dyDescent="0.25">
      <c r="A86" s="135" t="s">
        <v>616</v>
      </c>
      <c r="B86" s="136" t="s">
        <v>617</v>
      </c>
      <c r="C86" s="141" t="s">
        <v>618</v>
      </c>
      <c r="D86" s="137" t="s">
        <v>562</v>
      </c>
      <c r="E86" s="138">
        <v>387.28</v>
      </c>
      <c r="F86" s="139">
        <v>2025</v>
      </c>
      <c r="G86" s="139" t="s">
        <v>48</v>
      </c>
    </row>
    <row r="87" spans="1:7" s="140" customFormat="1" x14ac:dyDescent="0.25">
      <c r="A87" s="135" t="s">
        <v>620</v>
      </c>
      <c r="B87" s="136" t="s">
        <v>621</v>
      </c>
      <c r="C87" s="141" t="s">
        <v>622</v>
      </c>
      <c r="D87" s="137" t="s">
        <v>562</v>
      </c>
      <c r="E87" s="138">
        <v>211.9</v>
      </c>
      <c r="F87" s="139">
        <v>2025</v>
      </c>
      <c r="G87" s="139" t="s">
        <v>48</v>
      </c>
    </row>
    <row r="88" spans="1:7" s="140" customFormat="1" x14ac:dyDescent="0.25">
      <c r="A88" s="135" t="s">
        <v>625</v>
      </c>
      <c r="B88" s="136" t="s">
        <v>621</v>
      </c>
      <c r="C88" s="141" t="s">
        <v>626</v>
      </c>
      <c r="D88" s="137" t="s">
        <v>562</v>
      </c>
      <c r="E88" s="138">
        <v>160.63999999999999</v>
      </c>
      <c r="F88" s="139">
        <v>2025</v>
      </c>
      <c r="G88" s="139" t="s">
        <v>48</v>
      </c>
    </row>
    <row r="89" spans="1:7" s="140" customFormat="1" x14ac:dyDescent="0.25">
      <c r="A89" s="135" t="s">
        <v>629</v>
      </c>
      <c r="B89" s="136" t="s">
        <v>630</v>
      </c>
      <c r="C89" s="141" t="s">
        <v>631</v>
      </c>
      <c r="D89" s="137" t="s">
        <v>56</v>
      </c>
      <c r="E89" s="138">
        <v>228.05</v>
      </c>
      <c r="F89" s="139">
        <v>2025</v>
      </c>
      <c r="G89" s="139" t="s">
        <v>48</v>
      </c>
    </row>
    <row r="90" spans="1:7" s="140" customFormat="1" x14ac:dyDescent="0.25">
      <c r="A90" s="135" t="s">
        <v>633</v>
      </c>
      <c r="B90" s="136" t="s">
        <v>630</v>
      </c>
      <c r="C90" s="141" t="s">
        <v>634</v>
      </c>
      <c r="D90" s="137" t="s">
        <v>56</v>
      </c>
      <c r="E90" s="138">
        <v>211.42</v>
      </c>
      <c r="F90" s="139">
        <v>2025</v>
      </c>
      <c r="G90" s="139" t="s">
        <v>48</v>
      </c>
    </row>
    <row r="91" spans="1:7" s="140" customFormat="1" x14ac:dyDescent="0.25">
      <c r="A91" s="135" t="s">
        <v>636</v>
      </c>
      <c r="B91" s="136" t="s">
        <v>630</v>
      </c>
      <c r="C91" s="141" t="s">
        <v>637</v>
      </c>
      <c r="D91" s="137" t="s">
        <v>56</v>
      </c>
      <c r="E91" s="138">
        <v>189.81</v>
      </c>
      <c r="F91" s="139">
        <v>2025</v>
      </c>
      <c r="G91" s="139" t="s">
        <v>48</v>
      </c>
    </row>
    <row r="92" spans="1:7" s="140" customFormat="1" x14ac:dyDescent="0.25">
      <c r="A92" s="135" t="s">
        <v>640</v>
      </c>
      <c r="B92" s="136" t="s">
        <v>641</v>
      </c>
      <c r="C92" s="141" t="s">
        <v>642</v>
      </c>
      <c r="D92" s="137" t="s">
        <v>582</v>
      </c>
      <c r="E92" s="138">
        <v>506.02</v>
      </c>
      <c r="F92" s="139">
        <v>2025</v>
      </c>
      <c r="G92" s="139" t="s">
        <v>48</v>
      </c>
    </row>
    <row r="93" spans="1:7" s="140" customFormat="1" x14ac:dyDescent="0.25">
      <c r="A93" s="135" t="s">
        <v>645</v>
      </c>
      <c r="B93" s="136" t="s">
        <v>641</v>
      </c>
      <c r="C93" s="141" t="s">
        <v>646</v>
      </c>
      <c r="D93" s="137" t="s">
        <v>582</v>
      </c>
      <c r="E93" s="138">
        <v>296.13</v>
      </c>
      <c r="F93" s="139">
        <v>2025</v>
      </c>
      <c r="G93" s="139" t="s">
        <v>48</v>
      </c>
    </row>
    <row r="94" spans="1:7" s="140" customFormat="1" x14ac:dyDescent="0.25">
      <c r="A94" s="135" t="s">
        <v>648</v>
      </c>
      <c r="B94" s="136" t="s">
        <v>649</v>
      </c>
      <c r="C94" s="141" t="s">
        <v>650</v>
      </c>
      <c r="D94" s="137" t="s">
        <v>562</v>
      </c>
      <c r="E94" s="138">
        <v>121.5</v>
      </c>
      <c r="F94" s="139">
        <v>2025</v>
      </c>
      <c r="G94" s="139" t="s">
        <v>48</v>
      </c>
    </row>
    <row r="95" spans="1:7" s="140" customFormat="1" x14ac:dyDescent="0.25">
      <c r="A95" s="135" t="s">
        <v>653</v>
      </c>
      <c r="B95" s="136" t="s">
        <v>649</v>
      </c>
      <c r="C95" s="141" t="s">
        <v>654</v>
      </c>
      <c r="D95" s="137" t="s">
        <v>562</v>
      </c>
      <c r="E95" s="138">
        <v>133.87</v>
      </c>
      <c r="F95" s="139">
        <v>2025</v>
      </c>
      <c r="G95" s="139" t="s">
        <v>48</v>
      </c>
    </row>
    <row r="96" spans="1:7" s="140" customFormat="1" x14ac:dyDescent="0.25">
      <c r="A96" s="135" t="s">
        <v>657</v>
      </c>
      <c r="B96" s="136" t="s">
        <v>658</v>
      </c>
      <c r="C96" s="141" t="s">
        <v>659</v>
      </c>
      <c r="D96" s="137" t="s">
        <v>56</v>
      </c>
      <c r="E96" s="138">
        <v>187.24</v>
      </c>
      <c r="F96" s="139">
        <v>2025</v>
      </c>
      <c r="G96" s="139" t="s">
        <v>48</v>
      </c>
    </row>
    <row r="97" spans="1:7" s="140" customFormat="1" x14ac:dyDescent="0.25">
      <c r="A97" s="135" t="s">
        <v>662</v>
      </c>
      <c r="B97" s="136" t="s">
        <v>663</v>
      </c>
      <c r="C97" s="141" t="s">
        <v>664</v>
      </c>
      <c r="D97" s="137" t="s">
        <v>313</v>
      </c>
      <c r="E97" s="138">
        <v>1287.47</v>
      </c>
      <c r="F97" s="139">
        <v>2025</v>
      </c>
      <c r="G97" s="139" t="s">
        <v>48</v>
      </c>
    </row>
    <row r="98" spans="1:7" s="148" customFormat="1" x14ac:dyDescent="0.25">
      <c r="A98" s="142" t="s">
        <v>53</v>
      </c>
      <c r="B98" s="143" t="s">
        <v>54</v>
      </c>
      <c r="C98" s="144" t="s">
        <v>55</v>
      </c>
      <c r="D98" s="145" t="s">
        <v>56</v>
      </c>
      <c r="E98" s="146">
        <v>434.66</v>
      </c>
      <c r="F98" s="147">
        <v>2025</v>
      </c>
      <c r="G98" s="147" t="s">
        <v>69</v>
      </c>
    </row>
    <row r="99" spans="1:7" s="148" customFormat="1" x14ac:dyDescent="0.25">
      <c r="A99" s="142" t="s">
        <v>72</v>
      </c>
      <c r="B99" s="143" t="s">
        <v>54</v>
      </c>
      <c r="C99" s="144" t="s">
        <v>73</v>
      </c>
      <c r="D99" s="145" t="s">
        <v>56</v>
      </c>
      <c r="E99" s="146">
        <v>398.81</v>
      </c>
      <c r="F99" s="147">
        <v>2025</v>
      </c>
      <c r="G99" s="147" t="s">
        <v>69</v>
      </c>
    </row>
    <row r="100" spans="1:7" s="148" customFormat="1" ht="25.5" x14ac:dyDescent="0.25">
      <c r="A100" s="142" t="s">
        <v>101</v>
      </c>
      <c r="B100" s="143" t="s">
        <v>54</v>
      </c>
      <c r="C100" s="144" t="s">
        <v>102</v>
      </c>
      <c r="D100" s="145" t="s">
        <v>56</v>
      </c>
      <c r="E100" s="146">
        <v>363.03</v>
      </c>
      <c r="F100" s="147">
        <v>2025</v>
      </c>
      <c r="G100" s="147" t="s">
        <v>69</v>
      </c>
    </row>
    <row r="101" spans="1:7" s="148" customFormat="1" ht="25.5" x14ac:dyDescent="0.25">
      <c r="A101" s="142" t="s">
        <v>129</v>
      </c>
      <c r="B101" s="143" t="s">
        <v>54</v>
      </c>
      <c r="C101" s="144" t="s">
        <v>130</v>
      </c>
      <c r="D101" s="145" t="s">
        <v>56</v>
      </c>
      <c r="E101" s="146">
        <v>315.56</v>
      </c>
      <c r="F101" s="147">
        <v>2025</v>
      </c>
      <c r="G101" s="147" t="s">
        <v>69</v>
      </c>
    </row>
    <row r="102" spans="1:7" s="148" customFormat="1" x14ac:dyDescent="0.25">
      <c r="A102" s="142" t="s">
        <v>151</v>
      </c>
      <c r="B102" s="143" t="s">
        <v>54</v>
      </c>
      <c r="C102" s="144" t="s">
        <v>152</v>
      </c>
      <c r="D102" s="145" t="s">
        <v>56</v>
      </c>
      <c r="E102" s="146">
        <v>263.95999999999998</v>
      </c>
      <c r="F102" s="147">
        <v>2025</v>
      </c>
      <c r="G102" s="147" t="s">
        <v>69</v>
      </c>
    </row>
    <row r="103" spans="1:7" s="148" customFormat="1" x14ac:dyDescent="0.25">
      <c r="A103" s="142" t="s">
        <v>173</v>
      </c>
      <c r="B103" s="143" t="s">
        <v>54</v>
      </c>
      <c r="C103" s="144" t="s">
        <v>174</v>
      </c>
      <c r="D103" s="145" t="s">
        <v>56</v>
      </c>
      <c r="E103" s="146">
        <v>193.41</v>
      </c>
      <c r="F103" s="147">
        <v>2025</v>
      </c>
      <c r="G103" s="147" t="s">
        <v>69</v>
      </c>
    </row>
    <row r="104" spans="1:7" s="148" customFormat="1" x14ac:dyDescent="0.25">
      <c r="A104" s="142" t="s">
        <v>193</v>
      </c>
      <c r="B104" s="143" t="s">
        <v>54</v>
      </c>
      <c r="C104" s="144" t="s">
        <v>194</v>
      </c>
      <c r="D104" s="145" t="s">
        <v>56</v>
      </c>
      <c r="E104" s="146">
        <v>221.52</v>
      </c>
      <c r="F104" s="147">
        <v>2025</v>
      </c>
      <c r="G104" s="147" t="s">
        <v>69</v>
      </c>
    </row>
    <row r="105" spans="1:7" s="148" customFormat="1" x14ac:dyDescent="0.25">
      <c r="A105" s="142" t="s">
        <v>210</v>
      </c>
      <c r="B105" s="143" t="s">
        <v>54</v>
      </c>
      <c r="C105" s="144" t="s">
        <v>675</v>
      </c>
      <c r="D105" s="145" t="s">
        <v>56</v>
      </c>
      <c r="E105" s="146">
        <v>141.38</v>
      </c>
      <c r="F105" s="147">
        <v>2025</v>
      </c>
      <c r="G105" s="147" t="s">
        <v>69</v>
      </c>
    </row>
    <row r="106" spans="1:7" s="148" customFormat="1" x14ac:dyDescent="0.25">
      <c r="A106" s="142" t="s">
        <v>226</v>
      </c>
      <c r="B106" s="143" t="s">
        <v>54</v>
      </c>
      <c r="C106" s="144" t="s">
        <v>227</v>
      </c>
      <c r="D106" s="145" t="s">
        <v>56</v>
      </c>
      <c r="E106" s="146">
        <v>383.69</v>
      </c>
      <c r="F106" s="147">
        <v>2025</v>
      </c>
      <c r="G106" s="147" t="s">
        <v>69</v>
      </c>
    </row>
    <row r="107" spans="1:7" s="148" customFormat="1" x14ac:dyDescent="0.25">
      <c r="A107" s="142" t="s">
        <v>242</v>
      </c>
      <c r="B107" s="143" t="s">
        <v>243</v>
      </c>
      <c r="C107" s="144" t="s">
        <v>244</v>
      </c>
      <c r="D107" s="145" t="s">
        <v>56</v>
      </c>
      <c r="E107" s="146">
        <v>585.89</v>
      </c>
      <c r="F107" s="147">
        <v>2025</v>
      </c>
      <c r="G107" s="147" t="s">
        <v>69</v>
      </c>
    </row>
    <row r="108" spans="1:7" s="148" customFormat="1" x14ac:dyDescent="0.25">
      <c r="A108" s="142" t="s">
        <v>258</v>
      </c>
      <c r="B108" s="143" t="s">
        <v>243</v>
      </c>
      <c r="C108" s="144" t="s">
        <v>259</v>
      </c>
      <c r="D108" s="145" t="s">
        <v>56</v>
      </c>
      <c r="E108" s="146">
        <v>560.03</v>
      </c>
      <c r="F108" s="147">
        <v>2025</v>
      </c>
      <c r="G108" s="147" t="s">
        <v>69</v>
      </c>
    </row>
    <row r="109" spans="1:7" s="148" customFormat="1" x14ac:dyDescent="0.25">
      <c r="A109" s="142" t="s">
        <v>269</v>
      </c>
      <c r="B109" s="143" t="s">
        <v>243</v>
      </c>
      <c r="C109" s="144" t="s">
        <v>270</v>
      </c>
      <c r="D109" s="145" t="s">
        <v>56</v>
      </c>
      <c r="E109" s="146">
        <v>407.55</v>
      </c>
      <c r="F109" s="147">
        <v>2025</v>
      </c>
      <c r="G109" s="147" t="s">
        <v>69</v>
      </c>
    </row>
    <row r="110" spans="1:7" s="148" customFormat="1" x14ac:dyDescent="0.25">
      <c r="A110" s="142" t="s">
        <v>280</v>
      </c>
      <c r="B110" s="143" t="s">
        <v>243</v>
      </c>
      <c r="C110" s="144" t="s">
        <v>281</v>
      </c>
      <c r="D110" s="145" t="s">
        <v>56</v>
      </c>
      <c r="E110" s="146">
        <v>420.9</v>
      </c>
      <c r="F110" s="147">
        <v>2025</v>
      </c>
      <c r="G110" s="147" t="s">
        <v>69</v>
      </c>
    </row>
    <row r="111" spans="1:7" s="148" customFormat="1" x14ac:dyDescent="0.25">
      <c r="A111" s="142" t="s">
        <v>287</v>
      </c>
      <c r="B111" s="143" t="s">
        <v>243</v>
      </c>
      <c r="C111" s="144" t="s">
        <v>288</v>
      </c>
      <c r="D111" s="145" t="s">
        <v>56</v>
      </c>
      <c r="E111" s="146">
        <v>378.79</v>
      </c>
      <c r="F111" s="147">
        <v>2025</v>
      </c>
      <c r="G111" s="147" t="s">
        <v>69</v>
      </c>
    </row>
    <row r="112" spans="1:7" s="148" customFormat="1" x14ac:dyDescent="0.25">
      <c r="A112" s="142" t="s">
        <v>296</v>
      </c>
      <c r="B112" s="143" t="s">
        <v>243</v>
      </c>
      <c r="C112" s="144" t="s">
        <v>297</v>
      </c>
      <c r="D112" s="145" t="s">
        <v>56</v>
      </c>
      <c r="E112" s="146">
        <v>343.44</v>
      </c>
      <c r="F112" s="147">
        <v>2025</v>
      </c>
      <c r="G112" s="147" t="s">
        <v>69</v>
      </c>
    </row>
    <row r="113" spans="1:7" s="148" customFormat="1" x14ac:dyDescent="0.25">
      <c r="A113" s="142" t="s">
        <v>304</v>
      </c>
      <c r="B113" s="143" t="s">
        <v>243</v>
      </c>
      <c r="C113" s="144" t="s">
        <v>305</v>
      </c>
      <c r="D113" s="145" t="s">
        <v>56</v>
      </c>
      <c r="E113" s="146">
        <v>305.58</v>
      </c>
      <c r="F113" s="147">
        <v>2025</v>
      </c>
      <c r="G113" s="147" t="s">
        <v>69</v>
      </c>
    </row>
    <row r="114" spans="1:7" s="148" customFormat="1" x14ac:dyDescent="0.25">
      <c r="A114" s="142" t="s">
        <v>310</v>
      </c>
      <c r="B114" s="143" t="s">
        <v>311</v>
      </c>
      <c r="C114" s="144" t="s">
        <v>687</v>
      </c>
      <c r="D114" s="145" t="s">
        <v>313</v>
      </c>
      <c r="E114" s="146">
        <v>1249.57</v>
      </c>
      <c r="F114" s="147">
        <v>2025</v>
      </c>
      <c r="G114" s="147" t="s">
        <v>69</v>
      </c>
    </row>
    <row r="115" spans="1:7" s="148" customFormat="1" x14ac:dyDescent="0.25">
      <c r="A115" s="142" t="s">
        <v>316</v>
      </c>
      <c r="B115" s="143" t="s">
        <v>311</v>
      </c>
      <c r="C115" s="144" t="s">
        <v>317</v>
      </c>
      <c r="D115" s="145" t="s">
        <v>313</v>
      </c>
      <c r="E115" s="146">
        <v>1348.71</v>
      </c>
      <c r="F115" s="147">
        <v>2025</v>
      </c>
      <c r="G115" s="147" t="s">
        <v>69</v>
      </c>
    </row>
    <row r="116" spans="1:7" s="148" customFormat="1" x14ac:dyDescent="0.25">
      <c r="A116" s="142" t="s">
        <v>322</v>
      </c>
      <c r="B116" s="143" t="s">
        <v>311</v>
      </c>
      <c r="C116" s="144" t="s">
        <v>690</v>
      </c>
      <c r="D116" s="145" t="s">
        <v>313</v>
      </c>
      <c r="E116" s="146">
        <v>1047.6300000000001</v>
      </c>
      <c r="F116" s="147">
        <v>2025</v>
      </c>
      <c r="G116" s="147" t="s">
        <v>69</v>
      </c>
    </row>
    <row r="117" spans="1:7" s="148" customFormat="1" x14ac:dyDescent="0.25">
      <c r="A117" s="142" t="s">
        <v>327</v>
      </c>
      <c r="B117" s="143" t="s">
        <v>328</v>
      </c>
      <c r="C117" s="144" t="s">
        <v>692</v>
      </c>
      <c r="D117" s="145" t="s">
        <v>313</v>
      </c>
      <c r="E117" s="146">
        <v>927.91</v>
      </c>
      <c r="F117" s="147">
        <v>2025</v>
      </c>
      <c r="G117" s="147" t="s">
        <v>69</v>
      </c>
    </row>
    <row r="118" spans="1:7" s="148" customFormat="1" x14ac:dyDescent="0.25">
      <c r="A118" s="142" t="s">
        <v>332</v>
      </c>
      <c r="B118" s="143" t="s">
        <v>311</v>
      </c>
      <c r="C118" s="144" t="s">
        <v>333</v>
      </c>
      <c r="D118" s="145" t="s">
        <v>313</v>
      </c>
      <c r="E118" s="146">
        <v>1015.55</v>
      </c>
      <c r="F118" s="147">
        <v>2025</v>
      </c>
      <c r="G118" s="147" t="s">
        <v>69</v>
      </c>
    </row>
    <row r="119" spans="1:7" s="148" customFormat="1" x14ac:dyDescent="0.25">
      <c r="A119" s="142" t="s">
        <v>336</v>
      </c>
      <c r="B119" s="143" t="s">
        <v>337</v>
      </c>
      <c r="C119" s="144" t="s">
        <v>338</v>
      </c>
      <c r="D119" s="145" t="s">
        <v>313</v>
      </c>
      <c r="E119" s="146">
        <v>1392.06</v>
      </c>
      <c r="F119" s="147">
        <v>2025</v>
      </c>
      <c r="G119" s="147" t="s">
        <v>69</v>
      </c>
    </row>
    <row r="120" spans="1:7" s="148" customFormat="1" x14ac:dyDescent="0.25">
      <c r="A120" s="142" t="s">
        <v>343</v>
      </c>
      <c r="B120" s="143" t="s">
        <v>337</v>
      </c>
      <c r="C120" s="144" t="s">
        <v>696</v>
      </c>
      <c r="D120" s="145" t="s">
        <v>313</v>
      </c>
      <c r="E120" s="146">
        <v>1405.78</v>
      </c>
      <c r="F120" s="147">
        <v>2025</v>
      </c>
      <c r="G120" s="147" t="s">
        <v>69</v>
      </c>
    </row>
    <row r="121" spans="1:7" s="148" customFormat="1" x14ac:dyDescent="0.25">
      <c r="A121" s="142" t="s">
        <v>346</v>
      </c>
      <c r="B121" s="143" t="s">
        <v>337</v>
      </c>
      <c r="C121" s="144" t="s">
        <v>698</v>
      </c>
      <c r="D121" s="145" t="s">
        <v>313</v>
      </c>
      <c r="E121" s="146">
        <v>1171.99</v>
      </c>
      <c r="F121" s="147">
        <v>2025</v>
      </c>
      <c r="G121" s="147" t="s">
        <v>69</v>
      </c>
    </row>
    <row r="122" spans="1:7" s="148" customFormat="1" x14ac:dyDescent="0.25">
      <c r="A122" s="142" t="s">
        <v>350</v>
      </c>
      <c r="B122" s="143" t="s">
        <v>337</v>
      </c>
      <c r="C122" s="144" t="s">
        <v>700</v>
      </c>
      <c r="D122" s="145" t="s">
        <v>313</v>
      </c>
      <c r="E122" s="146">
        <v>1031.44</v>
      </c>
      <c r="F122" s="147">
        <v>2025</v>
      </c>
      <c r="G122" s="147" t="s">
        <v>69</v>
      </c>
    </row>
    <row r="123" spans="1:7" s="148" customFormat="1" x14ac:dyDescent="0.25">
      <c r="A123" s="142" t="s">
        <v>355</v>
      </c>
      <c r="B123" s="143" t="s">
        <v>337</v>
      </c>
      <c r="C123" s="144" t="s">
        <v>356</v>
      </c>
      <c r="D123" s="145" t="s">
        <v>313</v>
      </c>
      <c r="E123" s="146">
        <v>1106.67</v>
      </c>
      <c r="F123" s="147">
        <v>2025</v>
      </c>
      <c r="G123" s="147" t="s">
        <v>69</v>
      </c>
    </row>
    <row r="124" spans="1:7" s="148" customFormat="1" x14ac:dyDescent="0.25">
      <c r="A124" s="142" t="s">
        <v>363</v>
      </c>
      <c r="B124" s="143" t="s">
        <v>337</v>
      </c>
      <c r="C124" s="144" t="s">
        <v>701</v>
      </c>
      <c r="D124" s="145" t="s">
        <v>313</v>
      </c>
      <c r="E124" s="146">
        <v>851.27</v>
      </c>
      <c r="F124" s="147">
        <v>2025</v>
      </c>
      <c r="G124" s="147" t="s">
        <v>69</v>
      </c>
    </row>
    <row r="125" spans="1:7" s="148" customFormat="1" x14ac:dyDescent="0.25">
      <c r="A125" s="142" t="s">
        <v>369</v>
      </c>
      <c r="B125" s="143" t="s">
        <v>337</v>
      </c>
      <c r="C125" s="144" t="s">
        <v>370</v>
      </c>
      <c r="D125" s="145" t="s">
        <v>313</v>
      </c>
      <c r="E125" s="146">
        <v>848.44</v>
      </c>
      <c r="F125" s="147">
        <v>2025</v>
      </c>
      <c r="G125" s="147" t="s">
        <v>69</v>
      </c>
    </row>
    <row r="126" spans="1:7" s="148" customFormat="1" x14ac:dyDescent="0.25">
      <c r="A126" s="142" t="s">
        <v>373</v>
      </c>
      <c r="B126" s="143" t="s">
        <v>374</v>
      </c>
      <c r="C126" s="144" t="s">
        <v>375</v>
      </c>
      <c r="D126" s="145" t="s">
        <v>313</v>
      </c>
      <c r="E126" s="146">
        <v>1398.11</v>
      </c>
      <c r="F126" s="147">
        <v>2025</v>
      </c>
      <c r="G126" s="147" t="s">
        <v>69</v>
      </c>
    </row>
    <row r="127" spans="1:7" s="148" customFormat="1" x14ac:dyDescent="0.25">
      <c r="A127" s="142" t="s">
        <v>378</v>
      </c>
      <c r="B127" s="143" t="s">
        <v>374</v>
      </c>
      <c r="C127" s="144" t="s">
        <v>379</v>
      </c>
      <c r="D127" s="145" t="s">
        <v>313</v>
      </c>
      <c r="E127" s="146">
        <v>1165.77</v>
      </c>
      <c r="F127" s="147">
        <v>2025</v>
      </c>
      <c r="G127" s="147" t="s">
        <v>69</v>
      </c>
    </row>
    <row r="128" spans="1:7" s="148" customFormat="1" x14ac:dyDescent="0.25">
      <c r="A128" s="142" t="s">
        <v>382</v>
      </c>
      <c r="B128" s="143" t="s">
        <v>374</v>
      </c>
      <c r="C128" s="144" t="s">
        <v>383</v>
      </c>
      <c r="D128" s="145" t="s">
        <v>313</v>
      </c>
      <c r="E128" s="146">
        <v>1114.8900000000001</v>
      </c>
      <c r="F128" s="147">
        <v>2025</v>
      </c>
      <c r="G128" s="147" t="s">
        <v>69</v>
      </c>
    </row>
    <row r="129" spans="1:7" s="148" customFormat="1" x14ac:dyDescent="0.25">
      <c r="A129" s="142" t="s">
        <v>386</v>
      </c>
      <c r="B129" s="143" t="s">
        <v>374</v>
      </c>
      <c r="C129" s="144" t="s">
        <v>387</v>
      </c>
      <c r="D129" s="145" t="s">
        <v>313</v>
      </c>
      <c r="E129" s="146">
        <v>958.33</v>
      </c>
      <c r="F129" s="147">
        <v>2025</v>
      </c>
      <c r="G129" s="147" t="s">
        <v>69</v>
      </c>
    </row>
    <row r="130" spans="1:7" s="148" customFormat="1" ht="25.5" x14ac:dyDescent="0.25">
      <c r="A130" s="142" t="s">
        <v>390</v>
      </c>
      <c r="B130" s="143" t="s">
        <v>391</v>
      </c>
      <c r="C130" s="144" t="s">
        <v>392</v>
      </c>
      <c r="D130" s="145" t="s">
        <v>56</v>
      </c>
      <c r="E130" s="146">
        <v>160.57</v>
      </c>
      <c r="F130" s="147">
        <v>2025</v>
      </c>
      <c r="G130" s="147" t="s">
        <v>69</v>
      </c>
    </row>
    <row r="131" spans="1:7" s="148" customFormat="1" ht="25.5" x14ac:dyDescent="0.25">
      <c r="A131" s="142" t="s">
        <v>395</v>
      </c>
      <c r="B131" s="143" t="s">
        <v>707</v>
      </c>
      <c r="C131" s="144" t="s">
        <v>396</v>
      </c>
      <c r="D131" s="145" t="s">
        <v>56</v>
      </c>
      <c r="E131" s="146">
        <v>133.33000000000001</v>
      </c>
      <c r="F131" s="147">
        <v>2025</v>
      </c>
      <c r="G131" s="147" t="s">
        <v>69</v>
      </c>
    </row>
    <row r="132" spans="1:7" s="148" customFormat="1" ht="25.5" x14ac:dyDescent="0.25">
      <c r="A132" s="142" t="s">
        <v>399</v>
      </c>
      <c r="B132" s="143" t="s">
        <v>707</v>
      </c>
      <c r="C132" s="143" t="s">
        <v>400</v>
      </c>
      <c r="D132" s="145" t="s">
        <v>56</v>
      </c>
      <c r="E132" s="146">
        <v>128.51</v>
      </c>
      <c r="F132" s="147">
        <v>2025</v>
      </c>
      <c r="G132" s="147" t="s">
        <v>69</v>
      </c>
    </row>
    <row r="133" spans="1:7" s="148" customFormat="1" ht="25.5" x14ac:dyDescent="0.25">
      <c r="A133" s="142" t="s">
        <v>404</v>
      </c>
      <c r="B133" s="143" t="s">
        <v>710</v>
      </c>
      <c r="C133" s="143" t="s">
        <v>405</v>
      </c>
      <c r="D133" s="145" t="s">
        <v>56</v>
      </c>
      <c r="E133" s="146">
        <v>101.79</v>
      </c>
      <c r="F133" s="147">
        <v>2025</v>
      </c>
      <c r="G133" s="147" t="s">
        <v>69</v>
      </c>
    </row>
    <row r="134" spans="1:7" s="148" customFormat="1" x14ac:dyDescent="0.25">
      <c r="A134" s="142" t="s">
        <v>418</v>
      </c>
      <c r="B134" s="143" t="s">
        <v>419</v>
      </c>
      <c r="C134" s="143" t="s">
        <v>420</v>
      </c>
      <c r="D134" s="145" t="s">
        <v>313</v>
      </c>
      <c r="E134" s="146">
        <v>1502.8</v>
      </c>
      <c r="F134" s="147">
        <v>2025</v>
      </c>
      <c r="G134" s="147" t="s">
        <v>69</v>
      </c>
    </row>
    <row r="135" spans="1:7" s="148" customFormat="1" x14ac:dyDescent="0.25">
      <c r="A135" s="142" t="s">
        <v>423</v>
      </c>
      <c r="B135" s="143" t="s">
        <v>419</v>
      </c>
      <c r="C135" s="143" t="s">
        <v>424</v>
      </c>
      <c r="D135" s="145" t="s">
        <v>313</v>
      </c>
      <c r="E135" s="146">
        <v>1263.6300000000001</v>
      </c>
      <c r="F135" s="147">
        <v>2025</v>
      </c>
      <c r="G135" s="147" t="s">
        <v>69</v>
      </c>
    </row>
    <row r="136" spans="1:7" s="148" customFormat="1" x14ac:dyDescent="0.25">
      <c r="A136" s="142" t="s">
        <v>428</v>
      </c>
      <c r="B136" s="143" t="s">
        <v>419</v>
      </c>
      <c r="C136" s="143" t="s">
        <v>429</v>
      </c>
      <c r="D136" s="145" t="s">
        <v>313</v>
      </c>
      <c r="E136" s="146">
        <v>378.23</v>
      </c>
      <c r="F136" s="147">
        <v>2025</v>
      </c>
      <c r="G136" s="147" t="s">
        <v>69</v>
      </c>
    </row>
    <row r="137" spans="1:7" s="148" customFormat="1" x14ac:dyDescent="0.25">
      <c r="A137" s="142" t="s">
        <v>433</v>
      </c>
      <c r="B137" s="143" t="s">
        <v>434</v>
      </c>
      <c r="C137" s="143" t="s">
        <v>435</v>
      </c>
      <c r="D137" s="145" t="s">
        <v>436</v>
      </c>
      <c r="E137" s="146">
        <v>6676.97</v>
      </c>
      <c r="F137" s="147">
        <v>2025</v>
      </c>
      <c r="G137" s="147" t="s">
        <v>69</v>
      </c>
    </row>
    <row r="138" spans="1:7" s="148" customFormat="1" x14ac:dyDescent="0.25">
      <c r="A138" s="142" t="s">
        <v>440</v>
      </c>
      <c r="B138" s="143" t="s">
        <v>434</v>
      </c>
      <c r="C138" s="143" t="s">
        <v>441</v>
      </c>
      <c r="D138" s="145" t="s">
        <v>436</v>
      </c>
      <c r="E138" s="146">
        <v>3976.39</v>
      </c>
      <c r="F138" s="147">
        <v>2025</v>
      </c>
      <c r="G138" s="147" t="s">
        <v>69</v>
      </c>
    </row>
    <row r="139" spans="1:7" s="148" customFormat="1" x14ac:dyDescent="0.25">
      <c r="A139" s="142" t="s">
        <v>444</v>
      </c>
      <c r="B139" s="143" t="s">
        <v>445</v>
      </c>
      <c r="C139" s="143" t="s">
        <v>446</v>
      </c>
      <c r="D139" s="145" t="s">
        <v>313</v>
      </c>
      <c r="E139" s="146">
        <v>1448.07</v>
      </c>
      <c r="F139" s="147">
        <v>2025</v>
      </c>
      <c r="G139" s="147" t="s">
        <v>69</v>
      </c>
    </row>
    <row r="140" spans="1:7" s="148" customFormat="1" x14ac:dyDescent="0.25">
      <c r="A140" s="142" t="s">
        <v>450</v>
      </c>
      <c r="B140" s="143" t="s">
        <v>451</v>
      </c>
      <c r="C140" s="143" t="s">
        <v>452</v>
      </c>
      <c r="D140" s="145" t="s">
        <v>313</v>
      </c>
      <c r="E140" s="146">
        <v>819.18</v>
      </c>
      <c r="F140" s="147">
        <v>2025</v>
      </c>
      <c r="G140" s="147" t="s">
        <v>69</v>
      </c>
    </row>
    <row r="141" spans="1:7" s="148" customFormat="1" x14ac:dyDescent="0.25">
      <c r="A141" s="142" t="s">
        <v>454</v>
      </c>
      <c r="B141" s="143" t="s">
        <v>455</v>
      </c>
      <c r="C141" s="143" t="s">
        <v>456</v>
      </c>
      <c r="D141" s="145" t="s">
        <v>436</v>
      </c>
      <c r="E141" s="146">
        <v>2430.96</v>
      </c>
      <c r="F141" s="147">
        <v>2025</v>
      </c>
      <c r="G141" s="147" t="s">
        <v>69</v>
      </c>
    </row>
    <row r="142" spans="1:7" s="148" customFormat="1" x14ac:dyDescent="0.25">
      <c r="A142" s="142" t="s">
        <v>460</v>
      </c>
      <c r="B142" s="143" t="s">
        <v>461</v>
      </c>
      <c r="C142" s="143" t="s">
        <v>462</v>
      </c>
      <c r="D142" s="145" t="s">
        <v>313</v>
      </c>
      <c r="E142" s="146">
        <v>1722.67</v>
      </c>
      <c r="F142" s="147">
        <v>2025</v>
      </c>
      <c r="G142" s="147" t="s">
        <v>69</v>
      </c>
    </row>
    <row r="143" spans="1:7" s="148" customFormat="1" x14ac:dyDescent="0.25">
      <c r="A143" s="142" t="s">
        <v>469</v>
      </c>
      <c r="B143" s="143" t="s">
        <v>470</v>
      </c>
      <c r="C143" s="143" t="s">
        <v>718</v>
      </c>
      <c r="D143" s="145" t="s">
        <v>436</v>
      </c>
      <c r="E143" s="146">
        <v>321.20999999999998</v>
      </c>
      <c r="F143" s="147">
        <v>2025</v>
      </c>
      <c r="G143" s="147" t="s">
        <v>69</v>
      </c>
    </row>
    <row r="144" spans="1:7" s="148" customFormat="1" x14ac:dyDescent="0.25">
      <c r="A144" s="142" t="s">
        <v>474</v>
      </c>
      <c r="B144" s="143" t="s">
        <v>470</v>
      </c>
      <c r="C144" s="143" t="s">
        <v>475</v>
      </c>
      <c r="D144" s="145" t="s">
        <v>436</v>
      </c>
      <c r="E144" s="146">
        <v>311.8</v>
      </c>
      <c r="F144" s="147">
        <v>2025</v>
      </c>
      <c r="G144" s="147" t="s">
        <v>69</v>
      </c>
    </row>
    <row r="145" spans="1:7" s="148" customFormat="1" x14ac:dyDescent="0.25">
      <c r="A145" s="142" t="s">
        <v>478</v>
      </c>
      <c r="B145" s="143" t="s">
        <v>470</v>
      </c>
      <c r="C145" s="143" t="s">
        <v>720</v>
      </c>
      <c r="D145" s="145" t="s">
        <v>436</v>
      </c>
      <c r="E145" s="146">
        <v>266.45999999999998</v>
      </c>
      <c r="F145" s="147">
        <v>2025</v>
      </c>
      <c r="G145" s="147" t="s">
        <v>69</v>
      </c>
    </row>
    <row r="146" spans="1:7" s="148" customFormat="1" x14ac:dyDescent="0.25">
      <c r="A146" s="142" t="s">
        <v>483</v>
      </c>
      <c r="B146" s="143" t="s">
        <v>484</v>
      </c>
      <c r="C146" s="143" t="s">
        <v>485</v>
      </c>
      <c r="D146" s="145" t="s">
        <v>436</v>
      </c>
      <c r="E146" s="146">
        <v>2360.5100000000002</v>
      </c>
      <c r="F146" s="147">
        <v>2025</v>
      </c>
      <c r="G146" s="147" t="s">
        <v>69</v>
      </c>
    </row>
    <row r="147" spans="1:7" s="148" customFormat="1" x14ac:dyDescent="0.25">
      <c r="A147" s="142" t="s">
        <v>488</v>
      </c>
      <c r="B147" s="143" t="s">
        <v>489</v>
      </c>
      <c r="C147" s="143" t="s">
        <v>490</v>
      </c>
      <c r="D147" s="145" t="s">
        <v>56</v>
      </c>
      <c r="E147" s="146">
        <v>228.7</v>
      </c>
      <c r="F147" s="147">
        <v>2025</v>
      </c>
      <c r="G147" s="147" t="s">
        <v>69</v>
      </c>
    </row>
    <row r="148" spans="1:7" s="148" customFormat="1" x14ac:dyDescent="0.25">
      <c r="A148" s="142" t="s">
        <v>493</v>
      </c>
      <c r="B148" s="143" t="s">
        <v>489</v>
      </c>
      <c r="C148" s="143" t="s">
        <v>494</v>
      </c>
      <c r="D148" s="145" t="s">
        <v>56</v>
      </c>
      <c r="E148" s="146">
        <v>185.25</v>
      </c>
      <c r="F148" s="147">
        <v>2025</v>
      </c>
      <c r="G148" s="147" t="s">
        <v>69</v>
      </c>
    </row>
    <row r="149" spans="1:7" s="148" customFormat="1" x14ac:dyDescent="0.25">
      <c r="A149" s="142" t="s">
        <v>498</v>
      </c>
      <c r="B149" s="143" t="s">
        <v>489</v>
      </c>
      <c r="C149" s="143" t="s">
        <v>499</v>
      </c>
      <c r="D149" s="145" t="s">
        <v>56</v>
      </c>
      <c r="E149" s="146">
        <v>173.29</v>
      </c>
      <c r="F149" s="147">
        <v>2025</v>
      </c>
      <c r="G149" s="147" t="s">
        <v>69</v>
      </c>
    </row>
    <row r="150" spans="1:7" s="148" customFormat="1" x14ac:dyDescent="0.25">
      <c r="A150" s="142" t="s">
        <v>503</v>
      </c>
      <c r="B150" s="143" t="s">
        <v>489</v>
      </c>
      <c r="C150" s="143" t="s">
        <v>721</v>
      </c>
      <c r="D150" s="145" t="s">
        <v>56</v>
      </c>
      <c r="E150" s="146">
        <v>104.13</v>
      </c>
      <c r="F150" s="147">
        <v>2025</v>
      </c>
      <c r="G150" s="147" t="s">
        <v>69</v>
      </c>
    </row>
    <row r="151" spans="1:7" s="148" customFormat="1" x14ac:dyDescent="0.25">
      <c r="A151" s="142" t="s">
        <v>508</v>
      </c>
      <c r="B151" s="143" t="s">
        <v>509</v>
      </c>
      <c r="C151" s="143" t="s">
        <v>510</v>
      </c>
      <c r="D151" s="145" t="s">
        <v>313</v>
      </c>
      <c r="E151" s="146">
        <v>5829.24</v>
      </c>
      <c r="F151" s="147">
        <v>2025</v>
      </c>
      <c r="G151" s="147" t="s">
        <v>69</v>
      </c>
    </row>
    <row r="152" spans="1:7" s="148" customFormat="1" x14ac:dyDescent="0.25">
      <c r="A152" s="142" t="s">
        <v>516</v>
      </c>
      <c r="B152" s="143" t="s">
        <v>509</v>
      </c>
      <c r="C152" s="143" t="s">
        <v>517</v>
      </c>
      <c r="D152" s="145" t="s">
        <v>313</v>
      </c>
      <c r="E152" s="146">
        <v>4729.0600000000004</v>
      </c>
      <c r="F152" s="147">
        <v>2025</v>
      </c>
      <c r="G152" s="147" t="s">
        <v>69</v>
      </c>
    </row>
    <row r="153" spans="1:7" s="148" customFormat="1" x14ac:dyDescent="0.25">
      <c r="A153" s="142" t="s">
        <v>521</v>
      </c>
      <c r="B153" s="143" t="s">
        <v>509</v>
      </c>
      <c r="C153" s="143" t="s">
        <v>522</v>
      </c>
      <c r="D153" s="145" t="s">
        <v>313</v>
      </c>
      <c r="E153" s="146">
        <v>2017.39</v>
      </c>
      <c r="F153" s="147">
        <v>2025</v>
      </c>
      <c r="G153" s="147" t="s">
        <v>69</v>
      </c>
    </row>
    <row r="154" spans="1:7" s="148" customFormat="1" x14ac:dyDescent="0.25">
      <c r="A154" s="142" t="s">
        <v>525</v>
      </c>
      <c r="B154" s="143" t="s">
        <v>509</v>
      </c>
      <c r="C154" s="143" t="s">
        <v>526</v>
      </c>
      <c r="D154" s="145" t="s">
        <v>313</v>
      </c>
      <c r="E154" s="146">
        <v>1644.59</v>
      </c>
      <c r="F154" s="147">
        <v>2025</v>
      </c>
      <c r="G154" s="147" t="s">
        <v>69</v>
      </c>
    </row>
    <row r="155" spans="1:7" s="148" customFormat="1" x14ac:dyDescent="0.25">
      <c r="A155" s="142" t="s">
        <v>529</v>
      </c>
      <c r="B155" s="143" t="s">
        <v>530</v>
      </c>
      <c r="C155" s="143" t="s">
        <v>531</v>
      </c>
      <c r="D155" s="145" t="s">
        <v>313</v>
      </c>
      <c r="E155" s="146">
        <v>1427.49</v>
      </c>
      <c r="F155" s="147">
        <v>2025</v>
      </c>
      <c r="G155" s="147" t="s">
        <v>69</v>
      </c>
    </row>
    <row r="156" spans="1:7" s="148" customFormat="1" x14ac:dyDescent="0.25">
      <c r="A156" s="142" t="s">
        <v>535</v>
      </c>
      <c r="B156" s="143" t="s">
        <v>530</v>
      </c>
      <c r="C156" s="143" t="s">
        <v>536</v>
      </c>
      <c r="D156" s="145" t="s">
        <v>313</v>
      </c>
      <c r="E156" s="146">
        <v>1271.21</v>
      </c>
      <c r="F156" s="147">
        <v>2025</v>
      </c>
      <c r="G156" s="147" t="s">
        <v>69</v>
      </c>
    </row>
    <row r="157" spans="1:7" s="148" customFormat="1" x14ac:dyDescent="0.25">
      <c r="A157" s="142" t="s">
        <v>539</v>
      </c>
      <c r="B157" s="143" t="s">
        <v>530</v>
      </c>
      <c r="C157" s="143" t="s">
        <v>540</v>
      </c>
      <c r="D157" s="145" t="s">
        <v>313</v>
      </c>
      <c r="E157" s="146">
        <v>1244.3</v>
      </c>
      <c r="F157" s="147">
        <v>2025</v>
      </c>
      <c r="G157" s="147" t="s">
        <v>69</v>
      </c>
    </row>
    <row r="158" spans="1:7" s="148" customFormat="1" x14ac:dyDescent="0.25">
      <c r="A158" s="142" t="s">
        <v>724</v>
      </c>
      <c r="B158" s="143" t="s">
        <v>530</v>
      </c>
      <c r="C158" s="143" t="s">
        <v>725</v>
      </c>
      <c r="D158" s="145" t="s">
        <v>313</v>
      </c>
      <c r="E158" s="146">
        <v>1244.1400000000001</v>
      </c>
      <c r="F158" s="147">
        <v>2025</v>
      </c>
      <c r="G158" s="147" t="s">
        <v>69</v>
      </c>
    </row>
    <row r="159" spans="1:7" s="148" customFormat="1" x14ac:dyDescent="0.25">
      <c r="A159" s="142" t="s">
        <v>726</v>
      </c>
      <c r="B159" s="143" t="s">
        <v>530</v>
      </c>
      <c r="C159" s="143" t="s">
        <v>727</v>
      </c>
      <c r="D159" s="145" t="s">
        <v>313</v>
      </c>
      <c r="E159" s="146">
        <v>1063.94</v>
      </c>
      <c r="F159" s="147">
        <v>2025</v>
      </c>
      <c r="G159" s="147" t="s">
        <v>69</v>
      </c>
    </row>
    <row r="160" spans="1:7" s="148" customFormat="1" x14ac:dyDescent="0.25">
      <c r="A160" s="142" t="s">
        <v>729</v>
      </c>
      <c r="B160" s="143" t="s">
        <v>530</v>
      </c>
      <c r="C160" s="143" t="s">
        <v>730</v>
      </c>
      <c r="D160" s="145" t="s">
        <v>313</v>
      </c>
      <c r="E160" s="146">
        <v>1030.6500000000001</v>
      </c>
      <c r="F160" s="147">
        <v>2025</v>
      </c>
      <c r="G160" s="147" t="s">
        <v>69</v>
      </c>
    </row>
    <row r="161" spans="1:7" s="148" customFormat="1" x14ac:dyDescent="0.25">
      <c r="A161" s="142" t="s">
        <v>544</v>
      </c>
      <c r="B161" s="143" t="s">
        <v>545</v>
      </c>
      <c r="C161" s="143" t="s">
        <v>546</v>
      </c>
      <c r="D161" s="145" t="s">
        <v>436</v>
      </c>
      <c r="E161" s="146">
        <v>8424.44</v>
      </c>
      <c r="F161" s="147">
        <v>2025</v>
      </c>
      <c r="G161" s="147" t="s">
        <v>69</v>
      </c>
    </row>
    <row r="162" spans="1:7" s="148" customFormat="1" x14ac:dyDescent="0.25">
      <c r="A162" s="142" t="s">
        <v>548</v>
      </c>
      <c r="B162" s="143" t="s">
        <v>545</v>
      </c>
      <c r="C162" s="143" t="s">
        <v>549</v>
      </c>
      <c r="D162" s="145" t="s">
        <v>436</v>
      </c>
      <c r="E162" s="146">
        <v>4402.8100000000004</v>
      </c>
      <c r="F162" s="147">
        <v>2025</v>
      </c>
      <c r="G162" s="147" t="s">
        <v>69</v>
      </c>
    </row>
    <row r="163" spans="1:7" s="148" customFormat="1" x14ac:dyDescent="0.25">
      <c r="A163" s="142" t="s">
        <v>732</v>
      </c>
      <c r="B163" s="143" t="s">
        <v>545</v>
      </c>
      <c r="C163" s="143" t="s">
        <v>733</v>
      </c>
      <c r="D163" s="145" t="s">
        <v>436</v>
      </c>
      <c r="E163" s="146">
        <v>4021.63</v>
      </c>
      <c r="F163" s="147">
        <v>2025</v>
      </c>
      <c r="G163" s="147" t="s">
        <v>69</v>
      </c>
    </row>
    <row r="164" spans="1:7" s="148" customFormat="1" x14ac:dyDescent="0.25">
      <c r="A164" s="142" t="s">
        <v>734</v>
      </c>
      <c r="B164" s="143" t="s">
        <v>735</v>
      </c>
      <c r="C164" s="143" t="s">
        <v>736</v>
      </c>
      <c r="D164" s="145" t="s">
        <v>436</v>
      </c>
      <c r="E164" s="146">
        <v>487.08</v>
      </c>
      <c r="F164" s="147">
        <v>2025</v>
      </c>
      <c r="G164" s="147" t="s">
        <v>69</v>
      </c>
    </row>
    <row r="165" spans="1:7" s="148" customFormat="1" x14ac:dyDescent="0.25">
      <c r="A165" s="142" t="s">
        <v>551</v>
      </c>
      <c r="B165" s="143" t="s">
        <v>552</v>
      </c>
      <c r="C165" s="143" t="s">
        <v>553</v>
      </c>
      <c r="D165" s="145" t="s">
        <v>436</v>
      </c>
      <c r="E165" s="146">
        <v>988.08</v>
      </c>
      <c r="F165" s="147">
        <v>2025</v>
      </c>
      <c r="G165" s="147" t="s">
        <v>69</v>
      </c>
    </row>
    <row r="166" spans="1:7" s="148" customFormat="1" x14ac:dyDescent="0.25">
      <c r="A166" s="142" t="s">
        <v>556</v>
      </c>
      <c r="B166" s="143" t="s">
        <v>552</v>
      </c>
      <c r="C166" s="144" t="s">
        <v>557</v>
      </c>
      <c r="D166" s="145" t="s">
        <v>436</v>
      </c>
      <c r="E166" s="146">
        <v>919.12</v>
      </c>
      <c r="F166" s="147">
        <v>2025</v>
      </c>
      <c r="G166" s="147" t="s">
        <v>69</v>
      </c>
    </row>
    <row r="167" spans="1:7" s="148" customFormat="1" x14ac:dyDescent="0.25">
      <c r="A167" s="142" t="s">
        <v>559</v>
      </c>
      <c r="B167" s="143" t="s">
        <v>560</v>
      </c>
      <c r="C167" s="144" t="s">
        <v>561</v>
      </c>
      <c r="D167" s="145" t="s">
        <v>562</v>
      </c>
      <c r="E167" s="146">
        <v>546.62</v>
      </c>
      <c r="F167" s="147">
        <v>2025</v>
      </c>
      <c r="G167" s="147" t="s">
        <v>69</v>
      </c>
    </row>
    <row r="168" spans="1:7" s="148" customFormat="1" x14ac:dyDescent="0.25">
      <c r="A168" s="142" t="s">
        <v>564</v>
      </c>
      <c r="B168" s="143" t="s">
        <v>560</v>
      </c>
      <c r="C168" s="144" t="s">
        <v>565</v>
      </c>
      <c r="D168" s="145" t="s">
        <v>562</v>
      </c>
      <c r="E168" s="146">
        <v>346.55</v>
      </c>
      <c r="F168" s="147">
        <v>2025</v>
      </c>
      <c r="G168" s="147" t="s">
        <v>69</v>
      </c>
    </row>
    <row r="169" spans="1:7" s="148" customFormat="1" x14ac:dyDescent="0.25">
      <c r="A169" s="142" t="s">
        <v>569</v>
      </c>
      <c r="B169" s="143" t="s">
        <v>570</v>
      </c>
      <c r="C169" s="144" t="s">
        <v>571</v>
      </c>
      <c r="D169" s="145" t="s">
        <v>562</v>
      </c>
      <c r="E169" s="146">
        <v>79.37</v>
      </c>
      <c r="F169" s="147">
        <v>2025</v>
      </c>
      <c r="G169" s="147" t="s">
        <v>69</v>
      </c>
    </row>
    <row r="170" spans="1:7" s="148" customFormat="1" x14ac:dyDescent="0.25">
      <c r="A170" s="142" t="s">
        <v>574</v>
      </c>
      <c r="B170" s="143" t="s">
        <v>575</v>
      </c>
      <c r="C170" s="144" t="s">
        <v>576</v>
      </c>
      <c r="D170" s="145" t="s">
        <v>562</v>
      </c>
      <c r="E170" s="146">
        <v>870.95</v>
      </c>
      <c r="F170" s="147">
        <v>2025</v>
      </c>
      <c r="G170" s="147" t="s">
        <v>69</v>
      </c>
    </row>
    <row r="171" spans="1:7" s="148" customFormat="1" x14ac:dyDescent="0.25">
      <c r="A171" s="142" t="s">
        <v>579</v>
      </c>
      <c r="B171" s="143" t="s">
        <v>580</v>
      </c>
      <c r="C171" s="144" t="s">
        <v>738</v>
      </c>
      <c r="D171" s="145" t="s">
        <v>582</v>
      </c>
      <c r="E171" s="146">
        <v>4813.08</v>
      </c>
      <c r="F171" s="147">
        <v>2025</v>
      </c>
      <c r="G171" s="147" t="s">
        <v>69</v>
      </c>
    </row>
    <row r="172" spans="1:7" s="148" customFormat="1" x14ac:dyDescent="0.25">
      <c r="A172" s="142" t="s">
        <v>584</v>
      </c>
      <c r="B172" s="143" t="s">
        <v>580</v>
      </c>
      <c r="C172" s="144" t="s">
        <v>585</v>
      </c>
      <c r="D172" s="145" t="s">
        <v>582</v>
      </c>
      <c r="E172" s="146">
        <v>3950.36</v>
      </c>
      <c r="F172" s="147">
        <v>2025</v>
      </c>
      <c r="G172" s="147" t="s">
        <v>69</v>
      </c>
    </row>
    <row r="173" spans="1:7" s="148" customFormat="1" x14ac:dyDescent="0.25">
      <c r="A173" s="142" t="s">
        <v>587</v>
      </c>
      <c r="B173" s="143" t="s">
        <v>580</v>
      </c>
      <c r="C173" s="144" t="s">
        <v>740</v>
      </c>
      <c r="D173" s="145" t="s">
        <v>582</v>
      </c>
      <c r="E173" s="146">
        <v>3414.2</v>
      </c>
      <c r="F173" s="147">
        <v>2025</v>
      </c>
      <c r="G173" s="147" t="s">
        <v>69</v>
      </c>
    </row>
    <row r="174" spans="1:7" s="148" customFormat="1" x14ac:dyDescent="0.25">
      <c r="A174" s="142" t="s">
        <v>590</v>
      </c>
      <c r="B174" s="143" t="s">
        <v>580</v>
      </c>
      <c r="C174" s="144" t="s">
        <v>591</v>
      </c>
      <c r="D174" s="145" t="s">
        <v>582</v>
      </c>
      <c r="E174" s="146">
        <v>2824.05</v>
      </c>
      <c r="F174" s="147">
        <v>2025</v>
      </c>
      <c r="G174" s="147" t="s">
        <v>69</v>
      </c>
    </row>
    <row r="175" spans="1:7" s="148" customFormat="1" x14ac:dyDescent="0.25">
      <c r="A175" s="142" t="s">
        <v>593</v>
      </c>
      <c r="B175" s="143" t="s">
        <v>580</v>
      </c>
      <c r="C175" s="144" t="s">
        <v>594</v>
      </c>
      <c r="D175" s="145" t="s">
        <v>582</v>
      </c>
      <c r="E175" s="146">
        <v>2430.96</v>
      </c>
      <c r="F175" s="147">
        <v>2025</v>
      </c>
      <c r="G175" s="147" t="s">
        <v>69</v>
      </c>
    </row>
    <row r="176" spans="1:7" s="148" customFormat="1" x14ac:dyDescent="0.25">
      <c r="A176" s="142" t="s">
        <v>596</v>
      </c>
      <c r="B176" s="143" t="s">
        <v>580</v>
      </c>
      <c r="C176" s="144" t="s">
        <v>597</v>
      </c>
      <c r="D176" s="145" t="s">
        <v>582</v>
      </c>
      <c r="E176" s="146">
        <v>1985.99</v>
      </c>
      <c r="F176" s="147">
        <v>2025</v>
      </c>
      <c r="G176" s="147" t="s">
        <v>69</v>
      </c>
    </row>
    <row r="177" spans="1:7" s="148" customFormat="1" x14ac:dyDescent="0.25">
      <c r="A177" s="142" t="s">
        <v>599</v>
      </c>
      <c r="B177" s="143" t="s">
        <v>580</v>
      </c>
      <c r="C177" s="144" t="s">
        <v>600</v>
      </c>
      <c r="D177" s="145" t="s">
        <v>582</v>
      </c>
      <c r="E177" s="146">
        <v>907.31</v>
      </c>
      <c r="F177" s="147">
        <v>2025</v>
      </c>
      <c r="G177" s="147" t="s">
        <v>69</v>
      </c>
    </row>
    <row r="178" spans="1:7" s="148" customFormat="1" x14ac:dyDescent="0.25">
      <c r="A178" s="142" t="s">
        <v>602</v>
      </c>
      <c r="B178" s="143" t="s">
        <v>603</v>
      </c>
      <c r="C178" s="144" t="s">
        <v>604</v>
      </c>
      <c r="D178" s="145" t="s">
        <v>56</v>
      </c>
      <c r="E178" s="146">
        <v>137.57</v>
      </c>
      <c r="F178" s="147">
        <v>2025</v>
      </c>
      <c r="G178" s="147" t="s">
        <v>69</v>
      </c>
    </row>
    <row r="179" spans="1:7" s="148" customFormat="1" x14ac:dyDescent="0.25">
      <c r="A179" s="142" t="s">
        <v>606</v>
      </c>
      <c r="B179" s="143" t="s">
        <v>603</v>
      </c>
      <c r="C179" s="144" t="s">
        <v>607</v>
      </c>
      <c r="D179" s="145" t="s">
        <v>56</v>
      </c>
      <c r="E179" s="146">
        <v>72.23</v>
      </c>
      <c r="F179" s="147">
        <v>2025</v>
      </c>
      <c r="G179" s="147" t="s">
        <v>69</v>
      </c>
    </row>
    <row r="180" spans="1:7" s="148" customFormat="1" x14ac:dyDescent="0.25">
      <c r="A180" s="142" t="s">
        <v>609</v>
      </c>
      <c r="B180" s="143" t="s">
        <v>603</v>
      </c>
      <c r="C180" s="144" t="s">
        <v>610</v>
      </c>
      <c r="D180" s="145" t="s">
        <v>56</v>
      </c>
      <c r="E180" s="146">
        <v>69.2</v>
      </c>
      <c r="F180" s="147">
        <v>2025</v>
      </c>
      <c r="G180" s="147" t="s">
        <v>69</v>
      </c>
    </row>
    <row r="181" spans="1:7" s="148" customFormat="1" x14ac:dyDescent="0.25">
      <c r="A181" s="142" t="s">
        <v>612</v>
      </c>
      <c r="B181" s="143" t="s">
        <v>603</v>
      </c>
      <c r="C181" s="144" t="s">
        <v>613</v>
      </c>
      <c r="D181" s="145" t="s">
        <v>56</v>
      </c>
      <c r="E181" s="146">
        <v>39.369999999999997</v>
      </c>
      <c r="F181" s="147">
        <v>2025</v>
      </c>
      <c r="G181" s="147" t="s">
        <v>69</v>
      </c>
    </row>
    <row r="182" spans="1:7" s="148" customFormat="1" x14ac:dyDescent="0.25">
      <c r="A182" s="142" t="s">
        <v>616</v>
      </c>
      <c r="B182" s="143" t="s">
        <v>617</v>
      </c>
      <c r="C182" s="144" t="s">
        <v>618</v>
      </c>
      <c r="D182" s="145" t="s">
        <v>562</v>
      </c>
      <c r="E182" s="146">
        <v>386.4</v>
      </c>
      <c r="F182" s="147">
        <v>2025</v>
      </c>
      <c r="G182" s="147" t="s">
        <v>69</v>
      </c>
    </row>
    <row r="183" spans="1:7" s="148" customFormat="1" x14ac:dyDescent="0.25">
      <c r="A183" s="142" t="s">
        <v>620</v>
      </c>
      <c r="B183" s="143" t="s">
        <v>621</v>
      </c>
      <c r="C183" s="144" t="s">
        <v>622</v>
      </c>
      <c r="D183" s="145" t="s">
        <v>562</v>
      </c>
      <c r="E183" s="146">
        <v>211.41</v>
      </c>
      <c r="F183" s="147">
        <v>2025</v>
      </c>
      <c r="G183" s="147" t="s">
        <v>69</v>
      </c>
    </row>
    <row r="184" spans="1:7" s="148" customFormat="1" x14ac:dyDescent="0.25">
      <c r="A184" s="142" t="s">
        <v>625</v>
      </c>
      <c r="B184" s="143" t="s">
        <v>621</v>
      </c>
      <c r="C184" s="144" t="s">
        <v>626</v>
      </c>
      <c r="D184" s="145" t="s">
        <v>562</v>
      </c>
      <c r="E184" s="146">
        <v>160.27000000000001</v>
      </c>
      <c r="F184" s="147">
        <v>2025</v>
      </c>
      <c r="G184" s="147" t="s">
        <v>69</v>
      </c>
    </row>
    <row r="185" spans="1:7" s="148" customFormat="1" x14ac:dyDescent="0.25">
      <c r="A185" s="142" t="s">
        <v>629</v>
      </c>
      <c r="B185" s="143" t="s">
        <v>630</v>
      </c>
      <c r="C185" s="144" t="s">
        <v>631</v>
      </c>
      <c r="D185" s="145" t="s">
        <v>56</v>
      </c>
      <c r="E185" s="146">
        <v>227.53</v>
      </c>
      <c r="F185" s="147">
        <v>2025</v>
      </c>
      <c r="G185" s="147" t="s">
        <v>69</v>
      </c>
    </row>
    <row r="186" spans="1:7" s="148" customFormat="1" x14ac:dyDescent="0.25">
      <c r="A186" s="142" t="s">
        <v>633</v>
      </c>
      <c r="B186" s="143" t="s">
        <v>630</v>
      </c>
      <c r="C186" s="144" t="s">
        <v>634</v>
      </c>
      <c r="D186" s="145" t="s">
        <v>56</v>
      </c>
      <c r="E186" s="146">
        <v>210.94</v>
      </c>
      <c r="F186" s="147">
        <v>2025</v>
      </c>
      <c r="G186" s="147" t="s">
        <v>69</v>
      </c>
    </row>
    <row r="187" spans="1:7" s="148" customFormat="1" x14ac:dyDescent="0.25">
      <c r="A187" s="142" t="s">
        <v>636</v>
      </c>
      <c r="B187" s="143" t="s">
        <v>630</v>
      </c>
      <c r="C187" s="144" t="s">
        <v>637</v>
      </c>
      <c r="D187" s="145" t="s">
        <v>56</v>
      </c>
      <c r="E187" s="146">
        <v>189.38</v>
      </c>
      <c r="F187" s="147">
        <v>2025</v>
      </c>
      <c r="G187" s="147" t="s">
        <v>69</v>
      </c>
    </row>
    <row r="188" spans="1:7" s="148" customFormat="1" x14ac:dyDescent="0.25">
      <c r="A188" s="142" t="s">
        <v>640</v>
      </c>
      <c r="B188" s="143" t="s">
        <v>641</v>
      </c>
      <c r="C188" s="144" t="s">
        <v>642</v>
      </c>
      <c r="D188" s="145" t="s">
        <v>582</v>
      </c>
      <c r="E188" s="146">
        <v>504.87</v>
      </c>
      <c r="F188" s="147">
        <v>2025</v>
      </c>
      <c r="G188" s="147" t="s">
        <v>69</v>
      </c>
    </row>
    <row r="189" spans="1:7" s="148" customFormat="1" x14ac:dyDescent="0.25">
      <c r="A189" s="142" t="s">
        <v>645</v>
      </c>
      <c r="B189" s="143" t="s">
        <v>641</v>
      </c>
      <c r="C189" s="144" t="s">
        <v>646</v>
      </c>
      <c r="D189" s="145" t="s">
        <v>582</v>
      </c>
      <c r="E189" s="146">
        <v>295.45</v>
      </c>
      <c r="F189" s="147">
        <v>2025</v>
      </c>
      <c r="G189" s="147" t="s">
        <v>69</v>
      </c>
    </row>
    <row r="190" spans="1:7" s="148" customFormat="1" x14ac:dyDescent="0.25">
      <c r="A190" s="142" t="s">
        <v>648</v>
      </c>
      <c r="B190" s="143" t="s">
        <v>649</v>
      </c>
      <c r="C190" s="144" t="s">
        <v>650</v>
      </c>
      <c r="D190" s="145" t="s">
        <v>562</v>
      </c>
      <c r="E190" s="146">
        <v>121.23</v>
      </c>
      <c r="F190" s="147">
        <v>2025</v>
      </c>
      <c r="G190" s="147" t="s">
        <v>69</v>
      </c>
    </row>
    <row r="191" spans="1:7" s="148" customFormat="1" x14ac:dyDescent="0.25">
      <c r="A191" s="142" t="s">
        <v>653</v>
      </c>
      <c r="B191" s="143" t="s">
        <v>649</v>
      </c>
      <c r="C191" s="144" t="s">
        <v>654</v>
      </c>
      <c r="D191" s="145" t="s">
        <v>562</v>
      </c>
      <c r="E191" s="146">
        <v>133.56</v>
      </c>
      <c r="F191" s="147">
        <v>2025</v>
      </c>
      <c r="G191" s="147" t="s">
        <v>69</v>
      </c>
    </row>
    <row r="192" spans="1:7" s="148" customFormat="1" x14ac:dyDescent="0.25">
      <c r="A192" s="142" t="s">
        <v>657</v>
      </c>
      <c r="B192" s="143" t="s">
        <v>658</v>
      </c>
      <c r="C192" s="144" t="s">
        <v>659</v>
      </c>
      <c r="D192" s="145" t="s">
        <v>56</v>
      </c>
      <c r="E192" s="146">
        <v>186.81</v>
      </c>
      <c r="F192" s="147">
        <v>2025</v>
      </c>
      <c r="G192" s="147" t="s">
        <v>69</v>
      </c>
    </row>
    <row r="193" spans="1:7" s="148" customFormat="1" x14ac:dyDescent="0.25">
      <c r="A193" s="142" t="s">
        <v>662</v>
      </c>
      <c r="B193" s="143" t="s">
        <v>663</v>
      </c>
      <c r="C193" s="144" t="s">
        <v>664</v>
      </c>
      <c r="D193" s="145" t="s">
        <v>313</v>
      </c>
      <c r="E193" s="146">
        <v>1284.54</v>
      </c>
      <c r="F193" s="147">
        <v>2025</v>
      </c>
      <c r="G193" s="147" t="s">
        <v>69</v>
      </c>
    </row>
    <row r="194" spans="1:7" x14ac:dyDescent="0.25">
      <c r="A194" s="149" t="s">
        <v>53</v>
      </c>
      <c r="B194" s="150" t="s">
        <v>54</v>
      </c>
      <c r="C194" s="151" t="s">
        <v>55</v>
      </c>
      <c r="D194" s="152" t="s">
        <v>56</v>
      </c>
      <c r="E194" s="153">
        <v>369.65</v>
      </c>
      <c r="F194" s="154">
        <v>2025</v>
      </c>
      <c r="G194" s="154" t="s">
        <v>98</v>
      </c>
    </row>
    <row r="195" spans="1:7" x14ac:dyDescent="0.25">
      <c r="A195" s="149" t="s">
        <v>72</v>
      </c>
      <c r="B195" s="150" t="s">
        <v>54</v>
      </c>
      <c r="C195" s="151" t="s">
        <v>73</v>
      </c>
      <c r="D195" s="152" t="s">
        <v>56</v>
      </c>
      <c r="E195" s="153">
        <v>330.4</v>
      </c>
      <c r="F195" s="154">
        <v>2025</v>
      </c>
      <c r="G195" s="154" t="s">
        <v>98</v>
      </c>
    </row>
    <row r="196" spans="1:7" ht="25.5" x14ac:dyDescent="0.25">
      <c r="A196" s="149" t="s">
        <v>101</v>
      </c>
      <c r="B196" s="150" t="s">
        <v>54</v>
      </c>
      <c r="C196" s="150" t="s">
        <v>102</v>
      </c>
      <c r="D196" s="152" t="s">
        <v>56</v>
      </c>
      <c r="E196" s="153">
        <v>296.64999999999998</v>
      </c>
      <c r="F196" s="154">
        <v>2025</v>
      </c>
      <c r="G196" s="154" t="s">
        <v>98</v>
      </c>
    </row>
    <row r="197" spans="1:7" ht="25.5" x14ac:dyDescent="0.25">
      <c r="A197" s="149" t="s">
        <v>129</v>
      </c>
      <c r="B197" s="150" t="s">
        <v>54</v>
      </c>
      <c r="C197" s="150" t="s">
        <v>130</v>
      </c>
      <c r="D197" s="152" t="s">
        <v>56</v>
      </c>
      <c r="E197" s="153">
        <v>256.69</v>
      </c>
      <c r="F197" s="154">
        <v>2025</v>
      </c>
      <c r="G197" s="154" t="s">
        <v>98</v>
      </c>
    </row>
    <row r="198" spans="1:7" ht="25.5" x14ac:dyDescent="0.25">
      <c r="A198" s="149" t="s">
        <v>151</v>
      </c>
      <c r="B198" s="150" t="s">
        <v>54</v>
      </c>
      <c r="C198" s="150" t="s">
        <v>742</v>
      </c>
      <c r="D198" s="152" t="s">
        <v>56</v>
      </c>
      <c r="E198" s="153">
        <v>213.04</v>
      </c>
      <c r="F198" s="154">
        <v>2025</v>
      </c>
      <c r="G198" s="154" t="s">
        <v>98</v>
      </c>
    </row>
    <row r="199" spans="1:7" x14ac:dyDescent="0.25">
      <c r="A199" s="149" t="s">
        <v>173</v>
      </c>
      <c r="B199" s="150" t="s">
        <v>54</v>
      </c>
      <c r="C199" s="150" t="s">
        <v>174</v>
      </c>
      <c r="D199" s="152" t="s">
        <v>56</v>
      </c>
      <c r="E199" s="153">
        <v>159.75</v>
      </c>
      <c r="F199" s="154">
        <v>2025</v>
      </c>
      <c r="G199" s="154" t="s">
        <v>98</v>
      </c>
    </row>
    <row r="200" spans="1:7" x14ac:dyDescent="0.25">
      <c r="A200" s="149" t="s">
        <v>193</v>
      </c>
      <c r="B200" s="150" t="s">
        <v>54</v>
      </c>
      <c r="C200" s="150" t="s">
        <v>194</v>
      </c>
      <c r="D200" s="152" t="s">
        <v>56</v>
      </c>
      <c r="E200" s="153">
        <v>171.77</v>
      </c>
      <c r="F200" s="154">
        <v>2025</v>
      </c>
      <c r="G200" s="154" t="s">
        <v>98</v>
      </c>
    </row>
    <row r="201" spans="1:7" x14ac:dyDescent="0.25">
      <c r="A201" s="149" t="s">
        <v>210</v>
      </c>
      <c r="B201" s="150" t="s">
        <v>54</v>
      </c>
      <c r="C201" s="150" t="s">
        <v>211</v>
      </c>
      <c r="D201" s="152" t="s">
        <v>56</v>
      </c>
      <c r="E201" s="153">
        <v>114.98</v>
      </c>
      <c r="F201" s="154">
        <v>2025</v>
      </c>
      <c r="G201" s="154" t="s">
        <v>98</v>
      </c>
    </row>
    <row r="202" spans="1:7" x14ac:dyDescent="0.25">
      <c r="A202" s="149" t="s">
        <v>226</v>
      </c>
      <c r="B202" s="150" t="s">
        <v>54</v>
      </c>
      <c r="C202" s="150" t="s">
        <v>227</v>
      </c>
      <c r="D202" s="152" t="s">
        <v>56</v>
      </c>
      <c r="E202" s="153">
        <v>308.13</v>
      </c>
      <c r="F202" s="154">
        <v>2025</v>
      </c>
      <c r="G202" s="154" t="s">
        <v>98</v>
      </c>
    </row>
    <row r="203" spans="1:7" x14ac:dyDescent="0.25">
      <c r="A203" s="149" t="s">
        <v>242</v>
      </c>
      <c r="B203" s="150" t="s">
        <v>243</v>
      </c>
      <c r="C203" s="150" t="s">
        <v>244</v>
      </c>
      <c r="D203" s="152" t="s">
        <v>56</v>
      </c>
      <c r="E203" s="153">
        <v>503.26</v>
      </c>
      <c r="F203" s="154">
        <v>2025</v>
      </c>
      <c r="G203" s="154" t="s">
        <v>98</v>
      </c>
    </row>
    <row r="204" spans="1:7" x14ac:dyDescent="0.25">
      <c r="A204" s="149" t="s">
        <v>258</v>
      </c>
      <c r="B204" s="150" t="s">
        <v>243</v>
      </c>
      <c r="C204" s="150" t="s">
        <v>259</v>
      </c>
      <c r="D204" s="152" t="s">
        <v>56</v>
      </c>
      <c r="E204" s="153">
        <v>481.7</v>
      </c>
      <c r="F204" s="154">
        <v>2025</v>
      </c>
      <c r="G204" s="154" t="s">
        <v>98</v>
      </c>
    </row>
    <row r="205" spans="1:7" x14ac:dyDescent="0.25">
      <c r="A205" s="149" t="s">
        <v>269</v>
      </c>
      <c r="B205" s="150" t="s">
        <v>243</v>
      </c>
      <c r="C205" s="150" t="s">
        <v>270</v>
      </c>
      <c r="D205" s="152" t="s">
        <v>56</v>
      </c>
      <c r="E205" s="153">
        <v>382.82</v>
      </c>
      <c r="F205" s="154">
        <v>2025</v>
      </c>
      <c r="G205" s="154" t="s">
        <v>98</v>
      </c>
    </row>
    <row r="206" spans="1:7" x14ac:dyDescent="0.25">
      <c r="A206" s="149" t="s">
        <v>280</v>
      </c>
      <c r="B206" s="150" t="s">
        <v>243</v>
      </c>
      <c r="C206" s="150" t="s">
        <v>281</v>
      </c>
      <c r="D206" s="152" t="s">
        <v>56</v>
      </c>
      <c r="E206" s="153">
        <v>374.25</v>
      </c>
      <c r="F206" s="154">
        <v>2025</v>
      </c>
      <c r="G206" s="154" t="s">
        <v>98</v>
      </c>
    </row>
    <row r="207" spans="1:7" x14ac:dyDescent="0.25">
      <c r="A207" s="149" t="s">
        <v>287</v>
      </c>
      <c r="B207" s="150" t="s">
        <v>243</v>
      </c>
      <c r="C207" s="150" t="s">
        <v>288</v>
      </c>
      <c r="D207" s="152" t="s">
        <v>56</v>
      </c>
      <c r="E207" s="153">
        <v>338.86</v>
      </c>
      <c r="F207" s="154">
        <v>2025</v>
      </c>
      <c r="G207" s="154" t="s">
        <v>98</v>
      </c>
    </row>
    <row r="208" spans="1:7" x14ac:dyDescent="0.25">
      <c r="A208" s="149" t="s">
        <v>296</v>
      </c>
      <c r="B208" s="150" t="s">
        <v>243</v>
      </c>
      <c r="C208" s="150" t="s">
        <v>297</v>
      </c>
      <c r="D208" s="152" t="s">
        <v>56</v>
      </c>
      <c r="E208" s="153">
        <v>320.56</v>
      </c>
      <c r="F208" s="154">
        <v>2025</v>
      </c>
      <c r="G208" s="154" t="s">
        <v>98</v>
      </c>
    </row>
    <row r="209" spans="1:7" x14ac:dyDescent="0.25">
      <c r="A209" s="149" t="s">
        <v>304</v>
      </c>
      <c r="B209" s="150" t="s">
        <v>243</v>
      </c>
      <c r="C209" s="150" t="s">
        <v>305</v>
      </c>
      <c r="D209" s="152" t="s">
        <v>56</v>
      </c>
      <c r="E209" s="153">
        <v>285.39</v>
      </c>
      <c r="F209" s="154">
        <v>2025</v>
      </c>
      <c r="G209" s="154" t="s">
        <v>98</v>
      </c>
    </row>
    <row r="210" spans="1:7" x14ac:dyDescent="0.25">
      <c r="A210" s="149" t="s">
        <v>310</v>
      </c>
      <c r="B210" s="150" t="s">
        <v>311</v>
      </c>
      <c r="C210" s="150" t="s">
        <v>687</v>
      </c>
      <c r="D210" s="152" t="s">
        <v>313</v>
      </c>
      <c r="E210" s="153">
        <v>1048.6099999999999</v>
      </c>
      <c r="F210" s="154">
        <v>2025</v>
      </c>
      <c r="G210" s="154" t="s">
        <v>98</v>
      </c>
    </row>
    <row r="211" spans="1:7" x14ac:dyDescent="0.25">
      <c r="A211" s="149" t="s">
        <v>316</v>
      </c>
      <c r="B211" s="150" t="s">
        <v>311</v>
      </c>
      <c r="C211" s="150" t="s">
        <v>317</v>
      </c>
      <c r="D211" s="152" t="s">
        <v>313</v>
      </c>
      <c r="E211" s="153">
        <v>1062.9100000000001</v>
      </c>
      <c r="F211" s="154">
        <v>2025</v>
      </c>
      <c r="G211" s="154" t="s">
        <v>98</v>
      </c>
    </row>
    <row r="212" spans="1:7" x14ac:dyDescent="0.25">
      <c r="A212" s="149" t="s">
        <v>322</v>
      </c>
      <c r="B212" s="150" t="s">
        <v>311</v>
      </c>
      <c r="C212" s="150" t="s">
        <v>323</v>
      </c>
      <c r="D212" s="152" t="s">
        <v>313</v>
      </c>
      <c r="E212" s="153">
        <v>864.74</v>
      </c>
      <c r="F212" s="154">
        <v>2025</v>
      </c>
      <c r="G212" s="154" t="s">
        <v>98</v>
      </c>
    </row>
    <row r="213" spans="1:7" x14ac:dyDescent="0.25">
      <c r="A213" s="149" t="s">
        <v>327</v>
      </c>
      <c r="B213" s="150" t="s">
        <v>328</v>
      </c>
      <c r="C213" s="150" t="s">
        <v>743</v>
      </c>
      <c r="D213" s="152" t="s">
        <v>313</v>
      </c>
      <c r="E213" s="153">
        <v>766.31</v>
      </c>
      <c r="F213" s="154">
        <v>2025</v>
      </c>
      <c r="G213" s="154" t="s">
        <v>98</v>
      </c>
    </row>
    <row r="214" spans="1:7" x14ac:dyDescent="0.25">
      <c r="A214" s="149" t="s">
        <v>332</v>
      </c>
      <c r="B214" s="150" t="s">
        <v>311</v>
      </c>
      <c r="C214" s="150" t="s">
        <v>333</v>
      </c>
      <c r="D214" s="152" t="s">
        <v>313</v>
      </c>
      <c r="E214" s="153">
        <v>810.65</v>
      </c>
      <c r="F214" s="154">
        <v>2025</v>
      </c>
      <c r="G214" s="154" t="s">
        <v>98</v>
      </c>
    </row>
    <row r="215" spans="1:7" x14ac:dyDescent="0.25">
      <c r="A215" s="149" t="s">
        <v>336</v>
      </c>
      <c r="B215" s="150" t="s">
        <v>337</v>
      </c>
      <c r="C215" s="150" t="s">
        <v>338</v>
      </c>
      <c r="D215" s="152" t="s">
        <v>313</v>
      </c>
      <c r="E215" s="153">
        <v>1067.31</v>
      </c>
      <c r="F215" s="154">
        <v>2025</v>
      </c>
      <c r="G215" s="154" t="s">
        <v>98</v>
      </c>
    </row>
    <row r="216" spans="1:7" x14ac:dyDescent="0.25">
      <c r="A216" s="149" t="s">
        <v>343</v>
      </c>
      <c r="B216" s="150" t="s">
        <v>337</v>
      </c>
      <c r="C216" s="150" t="s">
        <v>344</v>
      </c>
      <c r="D216" s="152" t="s">
        <v>313</v>
      </c>
      <c r="E216" s="153">
        <v>1104.19</v>
      </c>
      <c r="F216" s="154">
        <v>2025</v>
      </c>
      <c r="G216" s="154" t="s">
        <v>98</v>
      </c>
    </row>
    <row r="217" spans="1:7" x14ac:dyDescent="0.25">
      <c r="A217" s="149" t="s">
        <v>346</v>
      </c>
      <c r="B217" s="150" t="s">
        <v>337</v>
      </c>
      <c r="C217" s="150" t="s">
        <v>347</v>
      </c>
      <c r="D217" s="152" t="s">
        <v>313</v>
      </c>
      <c r="E217" s="153">
        <v>918.13</v>
      </c>
      <c r="F217" s="154">
        <v>2025</v>
      </c>
      <c r="G217" s="154" t="s">
        <v>98</v>
      </c>
    </row>
    <row r="218" spans="1:7" x14ac:dyDescent="0.25">
      <c r="A218" s="149" t="s">
        <v>350</v>
      </c>
      <c r="B218" s="150" t="s">
        <v>337</v>
      </c>
      <c r="C218" s="150" t="s">
        <v>351</v>
      </c>
      <c r="D218" s="152" t="s">
        <v>313</v>
      </c>
      <c r="E218" s="153">
        <v>806.17</v>
      </c>
      <c r="F218" s="154">
        <v>2024</v>
      </c>
      <c r="G218" s="154" t="s">
        <v>98</v>
      </c>
    </row>
    <row r="219" spans="1:7" x14ac:dyDescent="0.25">
      <c r="A219" s="149" t="s">
        <v>355</v>
      </c>
      <c r="B219" s="150" t="s">
        <v>337</v>
      </c>
      <c r="C219" s="150" t="s">
        <v>356</v>
      </c>
      <c r="D219" s="152" t="s">
        <v>313</v>
      </c>
      <c r="E219" s="153">
        <v>808.4</v>
      </c>
      <c r="F219" s="154">
        <v>2024</v>
      </c>
      <c r="G219" s="154" t="s">
        <v>98</v>
      </c>
    </row>
    <row r="220" spans="1:7" x14ac:dyDescent="0.25">
      <c r="A220" s="149" t="s">
        <v>363</v>
      </c>
      <c r="B220" s="150" t="s">
        <v>337</v>
      </c>
      <c r="C220" s="150" t="s">
        <v>364</v>
      </c>
      <c r="D220" s="152" t="s">
        <v>313</v>
      </c>
      <c r="E220" s="153">
        <v>662.63</v>
      </c>
      <c r="F220" s="154">
        <v>2024</v>
      </c>
      <c r="G220" s="154" t="s">
        <v>98</v>
      </c>
    </row>
    <row r="221" spans="1:7" x14ac:dyDescent="0.25">
      <c r="A221" s="149" t="s">
        <v>369</v>
      </c>
      <c r="B221" s="150" t="s">
        <v>337</v>
      </c>
      <c r="C221" s="150" t="s">
        <v>370</v>
      </c>
      <c r="D221" s="152" t="s">
        <v>313</v>
      </c>
      <c r="E221" s="153">
        <v>696.62</v>
      </c>
      <c r="F221" s="154">
        <v>2024</v>
      </c>
      <c r="G221" s="154" t="s">
        <v>98</v>
      </c>
    </row>
    <row r="222" spans="1:7" x14ac:dyDescent="0.25">
      <c r="A222" s="149" t="s">
        <v>373</v>
      </c>
      <c r="B222" s="150" t="s">
        <v>374</v>
      </c>
      <c r="C222" s="150" t="s">
        <v>375</v>
      </c>
      <c r="D222" s="152" t="s">
        <v>313</v>
      </c>
      <c r="E222" s="153">
        <v>1112.95</v>
      </c>
      <c r="F222" s="154">
        <v>2024</v>
      </c>
      <c r="G222" s="154" t="s">
        <v>98</v>
      </c>
    </row>
    <row r="223" spans="1:7" x14ac:dyDescent="0.25">
      <c r="A223" s="149" t="s">
        <v>378</v>
      </c>
      <c r="B223" s="150" t="s">
        <v>374</v>
      </c>
      <c r="C223" s="150" t="s">
        <v>379</v>
      </c>
      <c r="D223" s="152" t="s">
        <v>313</v>
      </c>
      <c r="E223" s="153">
        <v>924.84</v>
      </c>
      <c r="F223" s="154">
        <v>2024</v>
      </c>
      <c r="G223" s="154" t="s">
        <v>98</v>
      </c>
    </row>
    <row r="224" spans="1:7" x14ac:dyDescent="0.25">
      <c r="A224" s="149" t="s">
        <v>382</v>
      </c>
      <c r="B224" s="150" t="s">
        <v>374</v>
      </c>
      <c r="C224" s="150" t="s">
        <v>383</v>
      </c>
      <c r="D224" s="152" t="s">
        <v>313</v>
      </c>
      <c r="E224" s="153">
        <v>879.36</v>
      </c>
      <c r="F224" s="154">
        <v>2024</v>
      </c>
      <c r="G224" s="154" t="s">
        <v>98</v>
      </c>
    </row>
    <row r="225" spans="1:7" x14ac:dyDescent="0.25">
      <c r="A225" s="149" t="s">
        <v>386</v>
      </c>
      <c r="B225" s="150" t="s">
        <v>374</v>
      </c>
      <c r="C225" s="151" t="s">
        <v>387</v>
      </c>
      <c r="D225" s="152" t="s">
        <v>313</v>
      </c>
      <c r="E225" s="153">
        <v>699.79</v>
      </c>
      <c r="F225" s="154">
        <v>2024</v>
      </c>
      <c r="G225" s="154" t="s">
        <v>98</v>
      </c>
    </row>
    <row r="226" spans="1:7" ht="25.5" x14ac:dyDescent="0.25">
      <c r="A226" s="149" t="s">
        <v>390</v>
      </c>
      <c r="B226" s="150" t="s">
        <v>391</v>
      </c>
      <c r="C226" s="151" t="s">
        <v>392</v>
      </c>
      <c r="D226" s="152" t="s">
        <v>56</v>
      </c>
      <c r="E226" s="153">
        <v>128.54</v>
      </c>
      <c r="F226" s="154">
        <v>2024</v>
      </c>
      <c r="G226" s="154" t="s">
        <v>98</v>
      </c>
    </row>
    <row r="227" spans="1:7" ht="25.5" x14ac:dyDescent="0.25">
      <c r="A227" s="149" t="s">
        <v>395</v>
      </c>
      <c r="B227" s="150" t="s">
        <v>707</v>
      </c>
      <c r="C227" s="151" t="s">
        <v>396</v>
      </c>
      <c r="D227" s="152" t="s">
        <v>56</v>
      </c>
      <c r="E227" s="153">
        <v>100.91</v>
      </c>
      <c r="F227" s="154">
        <v>2024</v>
      </c>
      <c r="G227" s="154" t="s">
        <v>98</v>
      </c>
    </row>
    <row r="228" spans="1:7" ht="25.5" x14ac:dyDescent="0.25">
      <c r="A228" s="149" t="s">
        <v>399</v>
      </c>
      <c r="B228" s="150" t="s">
        <v>707</v>
      </c>
      <c r="C228" s="151" t="s">
        <v>744</v>
      </c>
      <c r="D228" s="152" t="s">
        <v>56</v>
      </c>
      <c r="E228" s="153">
        <v>101.57</v>
      </c>
      <c r="F228" s="154">
        <v>2024</v>
      </c>
      <c r="G228" s="154" t="s">
        <v>98</v>
      </c>
    </row>
    <row r="229" spans="1:7" ht="25.5" x14ac:dyDescent="0.25">
      <c r="A229" s="149" t="s">
        <v>404</v>
      </c>
      <c r="B229" s="150" t="s">
        <v>707</v>
      </c>
      <c r="C229" s="151" t="s">
        <v>405</v>
      </c>
      <c r="D229" s="152" t="s">
        <v>56</v>
      </c>
      <c r="E229" s="153">
        <v>78.900000000000006</v>
      </c>
      <c r="F229" s="154">
        <v>2024</v>
      </c>
      <c r="G229" s="154" t="s">
        <v>98</v>
      </c>
    </row>
    <row r="230" spans="1:7" x14ac:dyDescent="0.25">
      <c r="A230" s="149" t="s">
        <v>418</v>
      </c>
      <c r="B230" s="150" t="s">
        <v>419</v>
      </c>
      <c r="C230" s="151" t="s">
        <v>420</v>
      </c>
      <c r="D230" s="152" t="s">
        <v>313</v>
      </c>
      <c r="E230" s="153">
        <v>1249.01</v>
      </c>
      <c r="F230" s="154">
        <v>2024</v>
      </c>
      <c r="G230" s="154" t="s">
        <v>98</v>
      </c>
    </row>
    <row r="231" spans="1:7" x14ac:dyDescent="0.25">
      <c r="A231" s="149" t="s">
        <v>423</v>
      </c>
      <c r="B231" s="150" t="s">
        <v>419</v>
      </c>
      <c r="C231" s="151" t="s">
        <v>424</v>
      </c>
      <c r="D231" s="152" t="s">
        <v>313</v>
      </c>
      <c r="E231" s="153">
        <v>1047.98</v>
      </c>
      <c r="F231" s="154">
        <v>2024</v>
      </c>
      <c r="G231" s="154" t="s">
        <v>98</v>
      </c>
    </row>
    <row r="232" spans="1:7" x14ac:dyDescent="0.25">
      <c r="A232" s="149" t="s">
        <v>428</v>
      </c>
      <c r="B232" s="150" t="s">
        <v>419</v>
      </c>
      <c r="C232" s="151" t="s">
        <v>429</v>
      </c>
      <c r="D232" s="152" t="s">
        <v>313</v>
      </c>
      <c r="E232" s="153">
        <v>311.13</v>
      </c>
      <c r="F232" s="154">
        <v>2024</v>
      </c>
      <c r="G232" s="154" t="s">
        <v>98</v>
      </c>
    </row>
    <row r="233" spans="1:7" x14ac:dyDescent="0.25">
      <c r="A233" s="149" t="s">
        <v>433</v>
      </c>
      <c r="B233" s="150" t="s">
        <v>434</v>
      </c>
      <c r="C233" s="151" t="s">
        <v>435</v>
      </c>
      <c r="D233" s="152" t="s">
        <v>436</v>
      </c>
      <c r="E233" s="153">
        <v>5361.65</v>
      </c>
      <c r="F233" s="154">
        <v>2024</v>
      </c>
      <c r="G233" s="154" t="s">
        <v>98</v>
      </c>
    </row>
    <row r="234" spans="1:7" x14ac:dyDescent="0.25">
      <c r="A234" s="149" t="s">
        <v>440</v>
      </c>
      <c r="B234" s="150" t="s">
        <v>434</v>
      </c>
      <c r="C234" s="151" t="s">
        <v>441</v>
      </c>
      <c r="D234" s="152" t="s">
        <v>436</v>
      </c>
      <c r="E234" s="153">
        <v>3241.24</v>
      </c>
      <c r="F234" s="154">
        <v>2024</v>
      </c>
      <c r="G234" s="154" t="s">
        <v>98</v>
      </c>
    </row>
    <row r="235" spans="1:7" x14ac:dyDescent="0.25">
      <c r="A235" s="149" t="s">
        <v>444</v>
      </c>
      <c r="B235" s="150" t="s">
        <v>445</v>
      </c>
      <c r="C235" s="151" t="s">
        <v>446</v>
      </c>
      <c r="D235" s="152" t="s">
        <v>313</v>
      </c>
      <c r="E235" s="153">
        <v>1191.1400000000001</v>
      </c>
      <c r="F235" s="154">
        <v>2024</v>
      </c>
      <c r="G235" s="154" t="s">
        <v>98</v>
      </c>
    </row>
    <row r="236" spans="1:7" x14ac:dyDescent="0.25">
      <c r="A236" s="149" t="s">
        <v>450</v>
      </c>
      <c r="B236" s="150" t="s">
        <v>451</v>
      </c>
      <c r="C236" s="151" t="s">
        <v>452</v>
      </c>
      <c r="D236" s="152" t="s">
        <v>313</v>
      </c>
      <c r="E236" s="153">
        <v>648.32000000000005</v>
      </c>
      <c r="F236" s="154">
        <v>2024</v>
      </c>
      <c r="G236" s="154" t="s">
        <v>98</v>
      </c>
    </row>
    <row r="237" spans="1:7" x14ac:dyDescent="0.25">
      <c r="A237" s="149" t="s">
        <v>454</v>
      </c>
      <c r="B237" s="150" t="s">
        <v>455</v>
      </c>
      <c r="C237" s="151" t="s">
        <v>456</v>
      </c>
      <c r="D237" s="152" t="s">
        <v>436</v>
      </c>
      <c r="E237" s="153">
        <v>1733.56</v>
      </c>
      <c r="F237" s="154">
        <v>2024</v>
      </c>
      <c r="G237" s="154" t="s">
        <v>98</v>
      </c>
    </row>
    <row r="238" spans="1:7" x14ac:dyDescent="0.25">
      <c r="A238" s="149" t="s">
        <v>460</v>
      </c>
      <c r="B238" s="150" t="s">
        <v>461</v>
      </c>
      <c r="C238" s="151" t="s">
        <v>462</v>
      </c>
      <c r="D238" s="152" t="s">
        <v>313</v>
      </c>
      <c r="E238" s="153">
        <v>1404.17</v>
      </c>
      <c r="F238" s="154">
        <v>2024</v>
      </c>
      <c r="G238" s="154" t="s">
        <v>98</v>
      </c>
    </row>
    <row r="239" spans="1:7" x14ac:dyDescent="0.25">
      <c r="A239" s="149" t="s">
        <v>469</v>
      </c>
      <c r="B239" s="150" t="s">
        <v>470</v>
      </c>
      <c r="C239" s="151" t="s">
        <v>471</v>
      </c>
      <c r="D239" s="152" t="s">
        <v>436</v>
      </c>
      <c r="E239" s="153">
        <v>276.89999999999998</v>
      </c>
      <c r="F239" s="154">
        <v>2024</v>
      </c>
      <c r="G239" s="154" t="s">
        <v>98</v>
      </c>
    </row>
    <row r="240" spans="1:7" x14ac:dyDescent="0.25">
      <c r="A240" s="149" t="s">
        <v>474</v>
      </c>
      <c r="B240" s="150" t="s">
        <v>470</v>
      </c>
      <c r="C240" s="151" t="s">
        <v>475</v>
      </c>
      <c r="D240" s="152" t="s">
        <v>436</v>
      </c>
      <c r="E240" s="153">
        <v>233.83</v>
      </c>
      <c r="F240" s="154">
        <v>2024</v>
      </c>
      <c r="G240" s="154" t="s">
        <v>98</v>
      </c>
    </row>
    <row r="241" spans="1:7" x14ac:dyDescent="0.25">
      <c r="A241" s="149" t="s">
        <v>478</v>
      </c>
      <c r="B241" s="150" t="s">
        <v>470</v>
      </c>
      <c r="C241" s="151" t="s">
        <v>479</v>
      </c>
      <c r="D241" s="152" t="s">
        <v>436</v>
      </c>
      <c r="E241" s="153">
        <v>228.42</v>
      </c>
      <c r="F241" s="154">
        <v>2024</v>
      </c>
      <c r="G241" s="154" t="s">
        <v>98</v>
      </c>
    </row>
    <row r="242" spans="1:7" x14ac:dyDescent="0.25">
      <c r="A242" s="149" t="s">
        <v>483</v>
      </c>
      <c r="B242" s="150" t="s">
        <v>484</v>
      </c>
      <c r="C242" s="151" t="s">
        <v>485</v>
      </c>
      <c r="D242" s="152" t="s">
        <v>436</v>
      </c>
      <c r="E242" s="153">
        <v>1980.28</v>
      </c>
      <c r="F242" s="154">
        <v>2024</v>
      </c>
      <c r="G242" s="154" t="s">
        <v>98</v>
      </c>
    </row>
    <row r="243" spans="1:7" x14ac:dyDescent="0.25">
      <c r="A243" s="149" t="s">
        <v>488</v>
      </c>
      <c r="B243" s="150" t="s">
        <v>489</v>
      </c>
      <c r="C243" s="151" t="s">
        <v>745</v>
      </c>
      <c r="D243" s="152" t="s">
        <v>56</v>
      </c>
      <c r="E243" s="153">
        <v>171.11</v>
      </c>
      <c r="F243" s="154">
        <v>2024</v>
      </c>
      <c r="G243" s="154" t="s">
        <v>98</v>
      </c>
    </row>
    <row r="244" spans="1:7" x14ac:dyDescent="0.25">
      <c r="A244" s="149" t="s">
        <v>493</v>
      </c>
      <c r="B244" s="150" t="s">
        <v>489</v>
      </c>
      <c r="C244" s="151" t="s">
        <v>494</v>
      </c>
      <c r="D244" s="152" t="s">
        <v>56</v>
      </c>
      <c r="E244" s="153">
        <v>157.47</v>
      </c>
      <c r="F244" s="154">
        <v>2024</v>
      </c>
      <c r="G244" s="154" t="s">
        <v>98</v>
      </c>
    </row>
    <row r="245" spans="1:7" x14ac:dyDescent="0.25">
      <c r="A245" s="149" t="s">
        <v>498</v>
      </c>
      <c r="B245" s="150" t="s">
        <v>489</v>
      </c>
      <c r="C245" s="151" t="s">
        <v>499</v>
      </c>
      <c r="D245" s="152" t="s">
        <v>56</v>
      </c>
      <c r="E245" s="153">
        <v>113.07</v>
      </c>
      <c r="F245" s="154">
        <v>2024</v>
      </c>
      <c r="G245" s="154" t="s">
        <v>98</v>
      </c>
    </row>
    <row r="246" spans="1:7" x14ac:dyDescent="0.25">
      <c r="A246" s="149" t="s">
        <v>503</v>
      </c>
      <c r="B246" s="150" t="s">
        <v>489</v>
      </c>
      <c r="C246" s="151" t="s">
        <v>504</v>
      </c>
      <c r="D246" s="152" t="s">
        <v>56</v>
      </c>
      <c r="E246" s="153">
        <v>90.28</v>
      </c>
      <c r="F246" s="154">
        <v>2024</v>
      </c>
      <c r="G246" s="154" t="s">
        <v>98</v>
      </c>
    </row>
    <row r="247" spans="1:7" x14ac:dyDescent="0.25">
      <c r="A247" s="149" t="s">
        <v>508</v>
      </c>
      <c r="B247" s="150" t="s">
        <v>509</v>
      </c>
      <c r="C247" s="151" t="s">
        <v>510</v>
      </c>
      <c r="D247" s="152" t="s">
        <v>313</v>
      </c>
      <c r="E247" s="153">
        <v>4831.5</v>
      </c>
      <c r="F247" s="154">
        <v>2024</v>
      </c>
      <c r="G247" s="154" t="s">
        <v>98</v>
      </c>
    </row>
    <row r="248" spans="1:7" x14ac:dyDescent="0.25">
      <c r="A248" s="149" t="s">
        <v>516</v>
      </c>
      <c r="B248" s="150" t="s">
        <v>509</v>
      </c>
      <c r="C248" s="151" t="s">
        <v>517</v>
      </c>
      <c r="D248" s="152" t="s">
        <v>313</v>
      </c>
      <c r="E248" s="153">
        <v>3858.94</v>
      </c>
      <c r="F248" s="154">
        <v>2024</v>
      </c>
      <c r="G248" s="154" t="s">
        <v>98</v>
      </c>
    </row>
    <row r="249" spans="1:7" x14ac:dyDescent="0.25">
      <c r="A249" s="149" t="s">
        <v>521</v>
      </c>
      <c r="B249" s="150" t="s">
        <v>509</v>
      </c>
      <c r="C249" s="151" t="s">
        <v>522</v>
      </c>
      <c r="D249" s="152" t="s">
        <v>313</v>
      </c>
      <c r="E249" s="153">
        <v>1614.54</v>
      </c>
      <c r="F249" s="154">
        <v>2024</v>
      </c>
      <c r="G249" s="154" t="s">
        <v>98</v>
      </c>
    </row>
    <row r="250" spans="1:7" x14ac:dyDescent="0.25">
      <c r="A250" s="149" t="s">
        <v>525</v>
      </c>
      <c r="B250" s="150" t="s">
        <v>509</v>
      </c>
      <c r="C250" s="151" t="s">
        <v>526</v>
      </c>
      <c r="D250" s="152" t="s">
        <v>313</v>
      </c>
      <c r="E250" s="153">
        <v>1309.26</v>
      </c>
      <c r="F250" s="154">
        <v>2024</v>
      </c>
      <c r="G250" s="154" t="s">
        <v>98</v>
      </c>
    </row>
    <row r="251" spans="1:7" x14ac:dyDescent="0.25">
      <c r="A251" s="149" t="s">
        <v>529</v>
      </c>
      <c r="B251" s="150" t="s">
        <v>530</v>
      </c>
      <c r="C251" s="151" t="s">
        <v>531</v>
      </c>
      <c r="D251" s="152" t="s">
        <v>313</v>
      </c>
      <c r="E251" s="153">
        <v>1177.52</v>
      </c>
      <c r="F251" s="154">
        <v>2024</v>
      </c>
      <c r="G251" s="154" t="s">
        <v>98</v>
      </c>
    </row>
    <row r="252" spans="1:7" x14ac:dyDescent="0.25">
      <c r="A252" s="149" t="s">
        <v>535</v>
      </c>
      <c r="B252" s="150" t="s">
        <v>530</v>
      </c>
      <c r="C252" s="151" t="s">
        <v>536</v>
      </c>
      <c r="D252" s="152" t="s">
        <v>313</v>
      </c>
      <c r="E252" s="153">
        <v>1072.23</v>
      </c>
      <c r="F252" s="154">
        <v>2024</v>
      </c>
      <c r="G252" s="154" t="s">
        <v>98</v>
      </c>
    </row>
    <row r="253" spans="1:7" x14ac:dyDescent="0.25">
      <c r="A253" s="149" t="s">
        <v>539</v>
      </c>
      <c r="B253" s="150" t="s">
        <v>530</v>
      </c>
      <c r="C253" s="151" t="s">
        <v>540</v>
      </c>
      <c r="D253" s="152" t="s">
        <v>313</v>
      </c>
      <c r="E253" s="153">
        <v>1048</v>
      </c>
      <c r="F253" s="154">
        <v>2024</v>
      </c>
      <c r="G253" s="154" t="s">
        <v>98</v>
      </c>
    </row>
    <row r="254" spans="1:7" x14ac:dyDescent="0.25">
      <c r="A254" s="149" t="s">
        <v>724</v>
      </c>
      <c r="B254" s="150" t="s">
        <v>530</v>
      </c>
      <c r="C254" s="151" t="s">
        <v>725</v>
      </c>
      <c r="D254" s="152" t="s">
        <v>313</v>
      </c>
      <c r="E254" s="153">
        <v>1038.44</v>
      </c>
      <c r="F254" s="154">
        <v>2024</v>
      </c>
      <c r="G254" s="154" t="s">
        <v>98</v>
      </c>
    </row>
    <row r="255" spans="1:7" x14ac:dyDescent="0.25">
      <c r="A255" s="149" t="s">
        <v>726</v>
      </c>
      <c r="B255" s="150" t="s">
        <v>530</v>
      </c>
      <c r="C255" s="151" t="s">
        <v>727</v>
      </c>
      <c r="D255" s="152" t="s">
        <v>313</v>
      </c>
      <c r="E255" s="153">
        <v>880.25</v>
      </c>
      <c r="F255" s="154">
        <v>2024</v>
      </c>
      <c r="G255" s="154" t="s">
        <v>98</v>
      </c>
    </row>
    <row r="256" spans="1:7" x14ac:dyDescent="0.25">
      <c r="A256" s="149" t="s">
        <v>729</v>
      </c>
      <c r="B256" s="150" t="s">
        <v>530</v>
      </c>
      <c r="C256" s="151" t="s">
        <v>730</v>
      </c>
      <c r="D256" s="152" t="s">
        <v>313</v>
      </c>
      <c r="E256" s="153">
        <v>876.05</v>
      </c>
      <c r="F256" s="154">
        <v>2024</v>
      </c>
      <c r="G256" s="154" t="s">
        <v>98</v>
      </c>
    </row>
    <row r="257" spans="1:7" x14ac:dyDescent="0.25">
      <c r="A257" s="149" t="s">
        <v>544</v>
      </c>
      <c r="B257" s="150" t="s">
        <v>545</v>
      </c>
      <c r="C257" s="150" t="s">
        <v>546</v>
      </c>
      <c r="D257" s="152" t="s">
        <v>436</v>
      </c>
      <c r="E257" s="153">
        <v>7085.14</v>
      </c>
      <c r="F257" s="154">
        <v>2024</v>
      </c>
      <c r="G257" s="154" t="s">
        <v>98</v>
      </c>
    </row>
    <row r="258" spans="1:7" x14ac:dyDescent="0.25">
      <c r="A258" s="149" t="s">
        <v>548</v>
      </c>
      <c r="B258" s="150" t="s">
        <v>545</v>
      </c>
      <c r="C258" s="150" t="s">
        <v>549</v>
      </c>
      <c r="D258" s="152" t="s">
        <v>436</v>
      </c>
      <c r="E258" s="153">
        <v>3728.13</v>
      </c>
      <c r="F258" s="154">
        <v>2024</v>
      </c>
      <c r="G258" s="154" t="s">
        <v>98</v>
      </c>
    </row>
    <row r="259" spans="1:7" x14ac:dyDescent="0.25">
      <c r="A259" s="149" t="s">
        <v>732</v>
      </c>
      <c r="B259" s="150" t="s">
        <v>545</v>
      </c>
      <c r="C259" s="150" t="s">
        <v>733</v>
      </c>
      <c r="D259" s="152" t="s">
        <v>436</v>
      </c>
      <c r="E259" s="153">
        <v>3357.01</v>
      </c>
      <c r="F259" s="154">
        <v>2024</v>
      </c>
      <c r="G259" s="154" t="s">
        <v>98</v>
      </c>
    </row>
    <row r="260" spans="1:7" x14ac:dyDescent="0.25">
      <c r="A260" s="149" t="s">
        <v>734</v>
      </c>
      <c r="B260" s="150" t="s">
        <v>735</v>
      </c>
      <c r="C260" s="150" t="s">
        <v>736</v>
      </c>
      <c r="D260" s="152" t="s">
        <v>436</v>
      </c>
      <c r="E260" s="153">
        <v>403.9</v>
      </c>
      <c r="F260" s="154">
        <v>2024</v>
      </c>
      <c r="G260" s="154" t="s">
        <v>98</v>
      </c>
    </row>
    <row r="261" spans="1:7" x14ac:dyDescent="0.25">
      <c r="A261" s="149" t="s">
        <v>551</v>
      </c>
      <c r="B261" s="150" t="s">
        <v>552</v>
      </c>
      <c r="C261" s="150" t="s">
        <v>553</v>
      </c>
      <c r="D261" s="152" t="s">
        <v>436</v>
      </c>
      <c r="E261" s="153">
        <v>824.56</v>
      </c>
      <c r="F261" s="154">
        <v>2024</v>
      </c>
      <c r="G261" s="154" t="s">
        <v>98</v>
      </c>
    </row>
    <row r="262" spans="1:7" x14ac:dyDescent="0.25">
      <c r="A262" s="149" t="s">
        <v>556</v>
      </c>
      <c r="B262" s="150" t="s">
        <v>552</v>
      </c>
      <c r="C262" s="150" t="s">
        <v>557</v>
      </c>
      <c r="D262" s="152" t="s">
        <v>436</v>
      </c>
      <c r="E262" s="153">
        <v>766.99</v>
      </c>
      <c r="F262" s="154">
        <v>2024</v>
      </c>
      <c r="G262" s="154" t="s">
        <v>98</v>
      </c>
    </row>
    <row r="263" spans="1:7" x14ac:dyDescent="0.25">
      <c r="A263" s="149" t="s">
        <v>559</v>
      </c>
      <c r="B263" s="150" t="s">
        <v>560</v>
      </c>
      <c r="C263" s="150" t="s">
        <v>561</v>
      </c>
      <c r="D263" s="152" t="s">
        <v>562</v>
      </c>
      <c r="E263" s="153">
        <v>549.42999999999995</v>
      </c>
      <c r="F263" s="154">
        <v>2024</v>
      </c>
      <c r="G263" s="154" t="s">
        <v>98</v>
      </c>
    </row>
    <row r="264" spans="1:7" x14ac:dyDescent="0.25">
      <c r="A264" s="149" t="s">
        <v>564</v>
      </c>
      <c r="B264" s="150" t="s">
        <v>560</v>
      </c>
      <c r="C264" s="150" t="s">
        <v>565</v>
      </c>
      <c r="D264" s="152" t="s">
        <v>562</v>
      </c>
      <c r="E264" s="153">
        <v>300.26</v>
      </c>
      <c r="F264" s="154">
        <v>2024</v>
      </c>
      <c r="G264" s="154" t="s">
        <v>98</v>
      </c>
    </row>
    <row r="265" spans="1:7" x14ac:dyDescent="0.25">
      <c r="A265" s="149" t="s">
        <v>569</v>
      </c>
      <c r="B265" s="150" t="s">
        <v>570</v>
      </c>
      <c r="C265" s="150" t="s">
        <v>571</v>
      </c>
      <c r="D265" s="152" t="s">
        <v>562</v>
      </c>
      <c r="E265" s="153">
        <v>65.900000000000006</v>
      </c>
      <c r="F265" s="154">
        <v>2024</v>
      </c>
      <c r="G265" s="154" t="s">
        <v>98</v>
      </c>
    </row>
    <row r="266" spans="1:7" x14ac:dyDescent="0.25">
      <c r="A266" s="149" t="s">
        <v>574</v>
      </c>
      <c r="B266" s="150" t="s">
        <v>575</v>
      </c>
      <c r="C266" s="150" t="s">
        <v>576</v>
      </c>
      <c r="D266" s="152" t="s">
        <v>562</v>
      </c>
      <c r="E266" s="153">
        <v>671.52</v>
      </c>
      <c r="F266" s="154">
        <v>2024</v>
      </c>
      <c r="G266" s="154" t="s">
        <v>98</v>
      </c>
    </row>
    <row r="267" spans="1:7" x14ac:dyDescent="0.25">
      <c r="A267" s="149" t="s">
        <v>579</v>
      </c>
      <c r="B267" s="150" t="s">
        <v>580</v>
      </c>
      <c r="C267" s="150" t="s">
        <v>738</v>
      </c>
      <c r="D267" s="152" t="s">
        <v>582</v>
      </c>
      <c r="E267" s="153">
        <v>3434.99</v>
      </c>
      <c r="F267" s="154">
        <v>2024</v>
      </c>
      <c r="G267" s="154" t="s">
        <v>98</v>
      </c>
    </row>
    <row r="268" spans="1:7" x14ac:dyDescent="0.25">
      <c r="A268" s="149" t="s">
        <v>584</v>
      </c>
      <c r="B268" s="150" t="s">
        <v>580</v>
      </c>
      <c r="C268" s="150" t="s">
        <v>585</v>
      </c>
      <c r="D268" s="152" t="s">
        <v>582</v>
      </c>
      <c r="E268" s="153">
        <v>2795.28</v>
      </c>
      <c r="F268" s="154">
        <v>2024</v>
      </c>
      <c r="G268" s="154" t="s">
        <v>98</v>
      </c>
    </row>
    <row r="269" spans="1:7" x14ac:dyDescent="0.25">
      <c r="A269" s="149" t="s">
        <v>587</v>
      </c>
      <c r="B269" s="150" t="s">
        <v>580</v>
      </c>
      <c r="C269" s="150" t="s">
        <v>588</v>
      </c>
      <c r="D269" s="152" t="s">
        <v>582</v>
      </c>
      <c r="E269" s="153">
        <v>2422.36</v>
      </c>
      <c r="F269" s="154">
        <v>2024</v>
      </c>
      <c r="G269" s="154" t="s">
        <v>98</v>
      </c>
    </row>
    <row r="270" spans="1:7" x14ac:dyDescent="0.25">
      <c r="A270" s="149" t="s">
        <v>590</v>
      </c>
      <c r="B270" s="150" t="s">
        <v>580</v>
      </c>
      <c r="C270" s="150" t="s">
        <v>591</v>
      </c>
      <c r="D270" s="152" t="s">
        <v>582</v>
      </c>
      <c r="E270" s="153">
        <v>1998.6</v>
      </c>
      <c r="F270" s="154">
        <v>2024</v>
      </c>
      <c r="G270" s="154" t="s">
        <v>98</v>
      </c>
    </row>
    <row r="271" spans="1:7" x14ac:dyDescent="0.25">
      <c r="A271" s="149" t="s">
        <v>593</v>
      </c>
      <c r="B271" s="150" t="s">
        <v>580</v>
      </c>
      <c r="C271" s="150" t="s">
        <v>594</v>
      </c>
      <c r="D271" s="152" t="s">
        <v>582</v>
      </c>
      <c r="E271" s="153">
        <v>1733.56</v>
      </c>
      <c r="F271" s="154">
        <v>2024</v>
      </c>
      <c r="G271" s="154" t="s">
        <v>98</v>
      </c>
    </row>
    <row r="272" spans="1:7" x14ac:dyDescent="0.25">
      <c r="A272" s="149" t="s">
        <v>596</v>
      </c>
      <c r="B272" s="150" t="s">
        <v>580</v>
      </c>
      <c r="C272" s="150" t="s">
        <v>597</v>
      </c>
      <c r="D272" s="152" t="s">
        <v>582</v>
      </c>
      <c r="E272" s="153">
        <v>1419.45</v>
      </c>
      <c r="F272" s="154">
        <v>2024</v>
      </c>
      <c r="G272" s="154" t="s">
        <v>98</v>
      </c>
    </row>
    <row r="273" spans="1:7" x14ac:dyDescent="0.25">
      <c r="A273" s="149" t="s">
        <v>599</v>
      </c>
      <c r="B273" s="150" t="s">
        <v>580</v>
      </c>
      <c r="C273" s="150" t="s">
        <v>600</v>
      </c>
      <c r="D273" s="152" t="s">
        <v>582</v>
      </c>
      <c r="E273" s="153">
        <v>690.38</v>
      </c>
      <c r="F273" s="154">
        <v>2024</v>
      </c>
      <c r="G273" s="154" t="s">
        <v>98</v>
      </c>
    </row>
    <row r="274" spans="1:7" x14ac:dyDescent="0.25">
      <c r="A274" s="149" t="s">
        <v>602</v>
      </c>
      <c r="B274" s="150" t="s">
        <v>603</v>
      </c>
      <c r="C274" s="150" t="s">
        <v>604</v>
      </c>
      <c r="D274" s="152" t="s">
        <v>56</v>
      </c>
      <c r="E274" s="153">
        <v>111.45</v>
      </c>
      <c r="F274" s="154">
        <v>2024</v>
      </c>
      <c r="G274" s="154" t="s">
        <v>98</v>
      </c>
    </row>
    <row r="275" spans="1:7" x14ac:dyDescent="0.25">
      <c r="A275" s="149" t="s">
        <v>606</v>
      </c>
      <c r="B275" s="150" t="s">
        <v>603</v>
      </c>
      <c r="C275" s="150" t="s">
        <v>607</v>
      </c>
      <c r="D275" s="152" t="s">
        <v>56</v>
      </c>
      <c r="E275" s="153">
        <v>63.04</v>
      </c>
      <c r="F275" s="154">
        <v>2024</v>
      </c>
      <c r="G275" s="154" t="s">
        <v>98</v>
      </c>
    </row>
    <row r="276" spans="1:7" x14ac:dyDescent="0.25">
      <c r="A276" s="149" t="s">
        <v>609</v>
      </c>
      <c r="B276" s="150" t="s">
        <v>603</v>
      </c>
      <c r="C276" s="150" t="s">
        <v>610</v>
      </c>
      <c r="D276" s="152" t="s">
        <v>56</v>
      </c>
      <c r="E276" s="153">
        <v>59.65</v>
      </c>
      <c r="F276" s="154">
        <v>2024</v>
      </c>
      <c r="G276" s="154" t="s">
        <v>98</v>
      </c>
    </row>
    <row r="277" spans="1:7" x14ac:dyDescent="0.25">
      <c r="A277" s="149" t="s">
        <v>612</v>
      </c>
      <c r="B277" s="150" t="s">
        <v>603</v>
      </c>
      <c r="C277" s="150" t="s">
        <v>613</v>
      </c>
      <c r="D277" s="152" t="s">
        <v>56</v>
      </c>
      <c r="E277" s="153">
        <v>34.380000000000003</v>
      </c>
      <c r="F277" s="154">
        <v>2024</v>
      </c>
      <c r="G277" s="154" t="s">
        <v>98</v>
      </c>
    </row>
    <row r="278" spans="1:7" x14ac:dyDescent="0.25">
      <c r="A278" s="149" t="s">
        <v>616</v>
      </c>
      <c r="B278" s="150" t="s">
        <v>617</v>
      </c>
      <c r="C278" s="150" t="s">
        <v>618</v>
      </c>
      <c r="D278" s="152" t="s">
        <v>562</v>
      </c>
      <c r="E278" s="153">
        <v>335</v>
      </c>
      <c r="F278" s="154">
        <v>2024</v>
      </c>
      <c r="G278" s="154" t="s">
        <v>98</v>
      </c>
    </row>
    <row r="279" spans="1:7" x14ac:dyDescent="0.25">
      <c r="A279" s="149" t="s">
        <v>620</v>
      </c>
      <c r="B279" s="150" t="s">
        <v>621</v>
      </c>
      <c r="C279" s="150" t="s">
        <v>622</v>
      </c>
      <c r="D279" s="152" t="s">
        <v>562</v>
      </c>
      <c r="E279" s="153">
        <v>183.31</v>
      </c>
      <c r="F279" s="154">
        <v>2024</v>
      </c>
      <c r="G279" s="154" t="s">
        <v>98</v>
      </c>
    </row>
    <row r="280" spans="1:7" x14ac:dyDescent="0.25">
      <c r="A280" s="149" t="s">
        <v>625</v>
      </c>
      <c r="B280" s="150" t="s">
        <v>621</v>
      </c>
      <c r="C280" s="150" t="s">
        <v>626</v>
      </c>
      <c r="D280" s="152" t="s">
        <v>562</v>
      </c>
      <c r="E280" s="153">
        <v>138.96</v>
      </c>
      <c r="F280" s="154">
        <v>2024</v>
      </c>
      <c r="G280" s="154" t="s">
        <v>98</v>
      </c>
    </row>
    <row r="281" spans="1:7" x14ac:dyDescent="0.25">
      <c r="A281" s="149" t="s">
        <v>629</v>
      </c>
      <c r="B281" s="150" t="s">
        <v>630</v>
      </c>
      <c r="C281" s="150" t="s">
        <v>631</v>
      </c>
      <c r="D281" s="152" t="s">
        <v>56</v>
      </c>
      <c r="E281" s="153">
        <v>186.23</v>
      </c>
      <c r="F281" s="154">
        <v>2024</v>
      </c>
      <c r="G281" s="154" t="s">
        <v>98</v>
      </c>
    </row>
    <row r="282" spans="1:7" x14ac:dyDescent="0.25">
      <c r="A282" s="149" t="s">
        <v>633</v>
      </c>
      <c r="B282" s="150" t="s">
        <v>630</v>
      </c>
      <c r="C282" s="150" t="s">
        <v>634</v>
      </c>
      <c r="D282" s="152" t="s">
        <v>56</v>
      </c>
      <c r="E282" s="153">
        <v>175.61</v>
      </c>
      <c r="F282" s="154">
        <v>2024</v>
      </c>
      <c r="G282" s="154" t="s">
        <v>98</v>
      </c>
    </row>
    <row r="283" spans="1:7" x14ac:dyDescent="0.25">
      <c r="A283" s="149" t="s">
        <v>636</v>
      </c>
      <c r="B283" s="150" t="s">
        <v>630</v>
      </c>
      <c r="C283" s="150" t="s">
        <v>637</v>
      </c>
      <c r="D283" s="152" t="s">
        <v>56</v>
      </c>
      <c r="E283" s="153">
        <v>157.49</v>
      </c>
      <c r="F283" s="154">
        <v>2024</v>
      </c>
      <c r="G283" s="154" t="s">
        <v>98</v>
      </c>
    </row>
    <row r="284" spans="1:7" x14ac:dyDescent="0.25">
      <c r="A284" s="149" t="s">
        <v>640</v>
      </c>
      <c r="B284" s="150" t="s">
        <v>641</v>
      </c>
      <c r="C284" s="150" t="s">
        <v>642</v>
      </c>
      <c r="D284" s="152" t="s">
        <v>582</v>
      </c>
      <c r="E284" s="153">
        <v>345.75</v>
      </c>
      <c r="F284" s="154">
        <v>2024</v>
      </c>
      <c r="G284" s="154" t="s">
        <v>98</v>
      </c>
    </row>
    <row r="285" spans="1:7" x14ac:dyDescent="0.25">
      <c r="A285" s="149" t="s">
        <v>645</v>
      </c>
      <c r="B285" s="150" t="s">
        <v>641</v>
      </c>
      <c r="C285" s="150" t="s">
        <v>646</v>
      </c>
      <c r="D285" s="152" t="s">
        <v>582</v>
      </c>
      <c r="E285" s="153">
        <v>207.66</v>
      </c>
      <c r="F285" s="154">
        <v>2024</v>
      </c>
      <c r="G285" s="154" t="s">
        <v>98</v>
      </c>
    </row>
    <row r="286" spans="1:7" x14ac:dyDescent="0.25">
      <c r="A286" s="149" t="s">
        <v>648</v>
      </c>
      <c r="B286" s="150" t="s">
        <v>649</v>
      </c>
      <c r="C286" s="150" t="s">
        <v>650</v>
      </c>
      <c r="D286" s="152" t="s">
        <v>562</v>
      </c>
      <c r="E286" s="153">
        <v>100.17</v>
      </c>
      <c r="F286" s="154">
        <v>2024</v>
      </c>
      <c r="G286" s="154" t="s">
        <v>98</v>
      </c>
    </row>
    <row r="287" spans="1:7" x14ac:dyDescent="0.25">
      <c r="A287" s="149" t="s">
        <v>653</v>
      </c>
      <c r="B287" s="150" t="s">
        <v>649</v>
      </c>
      <c r="C287" s="150" t="s">
        <v>654</v>
      </c>
      <c r="D287" s="152" t="s">
        <v>562</v>
      </c>
      <c r="E287" s="153">
        <v>113.19</v>
      </c>
      <c r="F287" s="154">
        <v>2024</v>
      </c>
      <c r="G287" s="154" t="s">
        <v>98</v>
      </c>
    </row>
    <row r="288" spans="1:7" x14ac:dyDescent="0.25">
      <c r="A288" s="149" t="s">
        <v>657</v>
      </c>
      <c r="B288" s="150" t="s">
        <v>658</v>
      </c>
      <c r="C288" s="150" t="s">
        <v>659</v>
      </c>
      <c r="D288" s="152" t="s">
        <v>56</v>
      </c>
      <c r="E288" s="153">
        <v>155.94</v>
      </c>
      <c r="F288" s="154">
        <v>2024</v>
      </c>
      <c r="G288" s="154" t="s">
        <v>98</v>
      </c>
    </row>
    <row r="289" spans="1:7" x14ac:dyDescent="0.25">
      <c r="A289" s="149" t="s">
        <v>662</v>
      </c>
      <c r="B289" s="150" t="s">
        <v>663</v>
      </c>
      <c r="C289" s="150" t="s">
        <v>664</v>
      </c>
      <c r="D289" s="152" t="s">
        <v>313</v>
      </c>
      <c r="E289" s="153">
        <v>1027.19</v>
      </c>
      <c r="F289" s="154">
        <v>2024</v>
      </c>
      <c r="G289" s="154" t="s">
        <v>98</v>
      </c>
    </row>
  </sheetData>
  <sheetProtection algorithmName="SHA-512" hashValue="AFurhsDCWVEhSYnzYuFDyGZ10wKz9DvuLKE+v7JWeLVVb4rLRdBmpbr1B6lzOmSVcHQey1nxCl3RmS0sxVWA6w==" saltValue="WB8uboI2c1eWyNgOduj2aQ==" spinCount="100000" sheet="1"/>
  <printOptions horizontalCentered="1"/>
  <pageMargins left="0.70866141732283472" right="0.70866141732283472" top="0.53" bottom="0.5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29</vt:i4>
      </vt:variant>
    </vt:vector>
  </HeadingPairs>
  <TitlesOfParts>
    <vt:vector size="35" baseType="lpstr">
      <vt:lpstr>FORMATO</vt:lpstr>
      <vt:lpstr>COSTA</vt:lpstr>
      <vt:lpstr>SIERRA</vt:lpstr>
      <vt:lpstr>SELVA</vt:lpstr>
      <vt:lpstr>Depreciación</vt:lpstr>
      <vt:lpstr>V.U Ot. Const</vt:lpstr>
      <vt:lpstr>AIJA</vt:lpstr>
      <vt:lpstr>ANTONIO_RAYMONDI</vt:lpstr>
      <vt:lpstr>FORMATO!Área_de_impresión</vt:lpstr>
      <vt:lpstr>ASUNCION</vt:lpstr>
      <vt:lpstr>BOLOGNESI</vt:lpstr>
      <vt:lpstr>CARHUAZ</vt:lpstr>
      <vt:lpstr>CARLOS_FERMIN_FITZCARRALD</vt:lpstr>
      <vt:lpstr>CASMA</vt:lpstr>
      <vt:lpstr>CORONGO</vt:lpstr>
      <vt:lpstr>datos</vt:lpstr>
      <vt:lpstr>HUARAZ</vt:lpstr>
      <vt:lpstr>HUARI</vt:lpstr>
      <vt:lpstr>HUARMEY</vt:lpstr>
      <vt:lpstr>HUAYLAS</vt:lpstr>
      <vt:lpstr>LISTA</vt:lpstr>
      <vt:lpstr>MARISCAL_LUZURIAGA</vt:lpstr>
      <vt:lpstr>OCROS</vt:lpstr>
      <vt:lpstr>PALLASCA</vt:lpstr>
      <vt:lpstr>POMABAMBA</vt:lpstr>
      <vt:lpstr>PROVINCIA</vt:lpstr>
      <vt:lpstr>RECUAY</vt:lpstr>
      <vt:lpstr>SANTA</vt:lpstr>
      <vt:lpstr>SIHUAS</vt:lpstr>
      <vt:lpstr>COSTA!Títulos_a_imprimir</vt:lpstr>
      <vt:lpstr>Depreciación!Títulos_a_imprimir</vt:lpstr>
      <vt:lpstr>SELVA!Títulos_a_imprimir</vt:lpstr>
      <vt:lpstr>SIERRA!Títulos_a_imprimir</vt:lpstr>
      <vt:lpstr>'V.U Ot. Const'!Títulos_a_imprimir</vt:lpstr>
      <vt:lpstr>YUNGAY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TARAZONAS</dc:creator>
  <cp:keywords/>
  <dc:description/>
  <cp:lastModifiedBy>USER</cp:lastModifiedBy>
  <cp:revision/>
  <cp:lastPrinted>2023-11-22T12:06:39Z</cp:lastPrinted>
  <dcterms:created xsi:type="dcterms:W3CDTF">2017-11-17T19:12:45Z</dcterms:created>
  <dcterms:modified xsi:type="dcterms:W3CDTF">2025-11-03T14:51:02Z</dcterms:modified>
  <cp:category/>
  <cp:contentStatus/>
</cp:coreProperties>
</file>